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240" windowHeight="8304" tabRatio="867" activeTab="4"/>
  </bookViews>
  <sheets>
    <sheet name="Single Month 6days" sheetId="1" r:id="rId1"/>
    <sheet name="20010225ThreeMonthVertical" sheetId="2" r:id="rId2"/>
    <sheet name="20010225ThreeMonthVertical5days" sheetId="3" r:id="rId3"/>
    <sheet name="Year" sheetId="4" r:id="rId4"/>
    <sheet name="HowTo" sheetId="5" r:id="rId5"/>
  </sheets>
  <externalReferences>
    <externalReference r:id="rId8"/>
    <externalReference r:id="rId9"/>
    <externalReference r:id="rId10"/>
    <externalReference r:id="rId11"/>
    <externalReference r:id="rId12"/>
    <externalReference r:id="rId13"/>
  </externalReferences>
  <definedNames>
    <definedName name="_xlfn.FLOOR.MATH" hidden="1">#NAME?</definedName>
    <definedName name="km1">#REF!</definedName>
    <definedName name="L10参照範囲">'[3]集計'!$A$1:$E$213</definedName>
    <definedName name="L12CNO0180" localSheetId="2">'[5]ALL 4～9'!#REF!</definedName>
    <definedName name="L12CNO0180">'[5]ALL 4～9'!#REF!</definedName>
    <definedName name="L12CNO0190" localSheetId="2">'[5]ALL 4～9'!#REF!</definedName>
    <definedName name="L12CNO0190">'[5]ALL 4～9'!#REF!</definedName>
    <definedName name="L12SRCV0010" localSheetId="2">'[5]ALL 4～9'!#REF!</definedName>
    <definedName name="L12SRCV0010">'[5]ALL 4～9'!#REF!</definedName>
    <definedName name="L12SRCV0020" localSheetId="2">'[5]ALL 4～9'!#REF!</definedName>
    <definedName name="L12SRCV0020">'[5]ALL 4～9'!#REF!</definedName>
    <definedName name="L12SRCV0030" localSheetId="2">'[5]ALL 4～9'!#REF!</definedName>
    <definedName name="L12SRCV0030">'[5]ALL 4～9'!#REF!</definedName>
    <definedName name="L12SRCV0040" localSheetId="2">'[5]ALL 4～9'!#REF!</definedName>
    <definedName name="L12SRCV0040">'[5]ALL 4～9'!#REF!</definedName>
    <definedName name="L12SRCV0050" localSheetId="2">'[5]ALL 4～9'!#REF!</definedName>
    <definedName name="L12SRCV0050">'[5]ALL 4～9'!#REF!</definedName>
    <definedName name="L12SRCV0060" localSheetId="2">'[5]ALL 4～9'!#REF!</definedName>
    <definedName name="L12SRCV0060">'[5]ALL 4～9'!#REF!</definedName>
    <definedName name="L12SRCV0080" localSheetId="2">'[5]ALL 4～9'!#REF!</definedName>
    <definedName name="L12SRCV0080">'[5]ALL 4～9'!#REF!</definedName>
    <definedName name="L12SRCV0180" localSheetId="2">'[5]ALL 4～9'!#REF!</definedName>
    <definedName name="L12SRCV0180">'[5]ALL 4～9'!#REF!</definedName>
    <definedName name="L12参照範囲">'[4]集計'!$A$1:$E$216</definedName>
    <definedName name="_xlnm.Print_Area" localSheetId="3">'Year'!$A$2:$AG$21</definedName>
    <definedName name="Select">'Single Month 6days'!$K$5</definedName>
    <definedName name="SelectYear">'Single Month 6days'!$I$1</definedName>
    <definedName name="異動区分">#REF!</definedName>
    <definedName name="資格コード">#REF!</definedName>
    <definedName name="事業所コード">#REF!</definedName>
    <definedName name="本給">#REF!</definedName>
  </definedNames>
  <calcPr fullCalcOnLoad="1"/>
</workbook>
</file>

<file path=xl/comments1.xml><?xml version="1.0" encoding="utf-8"?>
<comments xmlns="http://schemas.openxmlformats.org/spreadsheetml/2006/main">
  <authors>
    <author>製品評価技術基盤機構</author>
  </authors>
  <commentList>
    <comment ref="O9" authorId="0">
      <text>
        <r>
          <rPr>
            <b/>
            <sz val="9"/>
            <rFont val="ＭＳ Ｐゴシック"/>
            <family val="3"/>
          </rPr>
          <t>Ken:</t>
        </r>
        <r>
          <rPr>
            <sz val="9"/>
            <rFont val="ＭＳ Ｐゴシック"/>
            <family val="3"/>
          </rPr>
          <t xml:space="preserve">
List purchased materials, goods </t>
        </r>
      </text>
    </comment>
  </commentList>
</comments>
</file>

<file path=xl/comments2.xml><?xml version="1.0" encoding="utf-8"?>
<comments xmlns="http://schemas.openxmlformats.org/spreadsheetml/2006/main">
  <authors>
    <author>松岡</author>
  </authors>
  <commentList>
    <comment ref="B1" authorId="0">
      <text>
        <r>
          <rPr>
            <sz val="9"/>
            <rFont val="ＭＳ Ｐゴシック"/>
            <family val="3"/>
          </rPr>
          <t xml:space="preserve">Ken Matsuoka:
Enter year, month and day 1
eg. 2000/1/1,
otherwised "=TODAY()" for the current month
</t>
        </r>
      </text>
    </comment>
  </commentList>
</comments>
</file>

<file path=xl/comments4.xml><?xml version="1.0" encoding="utf-8"?>
<comments xmlns="http://schemas.openxmlformats.org/spreadsheetml/2006/main">
  <authors>
    <author>Ken Matsuoka</author>
    <author>松岡  秀子</author>
  </authors>
  <commentList>
    <comment ref="A2" authorId="0">
      <text>
        <r>
          <rPr>
            <i/>
            <sz val="9"/>
            <rFont val="ＭＳ Ｐゴシック"/>
            <family val="3"/>
          </rPr>
          <t>Ken Matsuoka:
Press F9 to show time</t>
        </r>
        <r>
          <rPr>
            <sz val="9"/>
            <rFont val="ＭＳ Ｐゴシック"/>
            <family val="3"/>
          </rPr>
          <t xml:space="preserve">
</t>
        </r>
      </text>
    </comment>
    <comment ref="G2" authorId="0">
      <text>
        <r>
          <rPr>
            <sz val="9"/>
            <rFont val="Times New Roman"/>
            <family val="1"/>
          </rPr>
          <t xml:space="preserve">Enter the year to show the calendar -eg. 2000; </t>
        </r>
        <r>
          <rPr>
            <sz val="9"/>
            <color indexed="10"/>
            <rFont val="Times New Roman"/>
            <family val="1"/>
          </rPr>
          <t xml:space="preserve"> Formula until Dec. 31, 2000: =IF(YEAR(TODAY())&lt;2001,2000,2001)</t>
        </r>
      </text>
    </comment>
    <comment ref="A4" authorId="1">
      <text>
        <r>
          <rPr>
            <b/>
            <sz val="9"/>
            <rFont val="ＭＳ Ｐゴシック"/>
            <family val="3"/>
          </rPr>
          <t xml:space="preserve">Ken Matsuoka:
</t>
        </r>
        <r>
          <rPr>
            <sz val="9"/>
            <rFont val="ＭＳ Ｐゴシック"/>
            <family val="3"/>
          </rPr>
          <t xml:space="preserve">Press Alt and Enter keys to renew the line in the cell
</t>
        </r>
      </text>
    </comment>
  </commentList>
</comments>
</file>

<file path=xl/sharedStrings.xml><?xml version="1.0" encoding="utf-8"?>
<sst xmlns="http://schemas.openxmlformats.org/spreadsheetml/2006/main" count="299" uniqueCount="74">
  <si>
    <t>HRA</t>
  </si>
  <si>
    <t>HRA-C</t>
  </si>
  <si>
    <t>HRA-B</t>
  </si>
  <si>
    <t>HPD</t>
  </si>
  <si>
    <t>HRE-G</t>
  </si>
  <si>
    <t>HRE-UK</t>
  </si>
  <si>
    <t>HEPE R/D</t>
  </si>
  <si>
    <t>HRS-S (Singp.)</t>
  </si>
  <si>
    <t>HRS-T(Thail.)</t>
  </si>
  <si>
    <t>HRS-I (Indon.)</t>
  </si>
  <si>
    <t>*</t>
  </si>
  <si>
    <t>HRT</t>
  </si>
  <si>
    <t>GHAC (China)</t>
  </si>
  <si>
    <t>HGT/W/A/H</t>
  </si>
  <si>
    <t/>
  </si>
  <si>
    <t>HAM</t>
  </si>
  <si>
    <t>B</t>
  </si>
  <si>
    <t>C</t>
  </si>
  <si>
    <t>D</t>
  </si>
  <si>
    <t>E</t>
  </si>
  <si>
    <t>F</t>
  </si>
  <si>
    <t>H</t>
  </si>
  <si>
    <t>I</t>
  </si>
  <si>
    <t>J</t>
  </si>
  <si>
    <t>G</t>
  </si>
  <si>
    <t>SCHEDULE</t>
  </si>
  <si>
    <t>A</t>
  </si>
  <si>
    <t>Ken Birthday</t>
  </si>
  <si>
    <t>Holiday</t>
  </si>
  <si>
    <t>Kawagoe/Okinawa</t>
  </si>
  <si>
    <t>KEN</t>
  </si>
  <si>
    <t>A</t>
  </si>
  <si>
    <t>B</t>
  </si>
  <si>
    <t>C</t>
  </si>
  <si>
    <t>AA</t>
  </si>
  <si>
    <t>Final tax return</t>
  </si>
  <si>
    <t>Pay day</t>
  </si>
  <si>
    <t>Tokyo</t>
  </si>
  <si>
    <t>1 Enter</t>
  </si>
  <si>
    <t>2 Shown</t>
  </si>
  <si>
    <t>http://excelfan.com</t>
  </si>
  <si>
    <t>Date</t>
  </si>
  <si>
    <t>Day</t>
  </si>
  <si>
    <t>Total</t>
  </si>
  <si>
    <t>postal fee</t>
  </si>
  <si>
    <t>体験おみやげ代</t>
  </si>
  <si>
    <t>ＣＤなど</t>
  </si>
  <si>
    <t>準2級ＣＤ単語集</t>
  </si>
  <si>
    <t>drinks</t>
  </si>
  <si>
    <t>Total（Hours)</t>
  </si>
  <si>
    <t>１月分</t>
  </si>
  <si>
    <t>２月分</t>
  </si>
  <si>
    <t>３月分</t>
  </si>
  <si>
    <t>４月分</t>
  </si>
  <si>
    <t>５月分</t>
  </si>
  <si>
    <t>６月分</t>
  </si>
  <si>
    <t>７月分</t>
  </si>
  <si>
    <t>８月分</t>
  </si>
  <si>
    <t>９月分</t>
  </si>
  <si>
    <t>１０月分</t>
  </si>
  <si>
    <t>１１月分</t>
  </si>
  <si>
    <t>１２月分</t>
  </si>
  <si>
    <t>Fri Jun 13, 2014</t>
  </si>
  <si>
    <t xml:space="preserve">Revised </t>
  </si>
  <si>
    <t>Tue Apr 9, 2014</t>
  </si>
  <si>
    <t>Sat Dec 3, 2016</t>
  </si>
  <si>
    <t>Sheet ThreeMonthVertical</t>
  </si>
  <si>
    <t>http://excelfan.com/060915Excel3MonthVerticalCalendar.htm</t>
  </si>
  <si>
    <t>20010224ThreeMonthLookupCalendar.xls</t>
  </si>
  <si>
    <t>File name</t>
  </si>
  <si>
    <t>20161204ThreeMonthLookupCalendar.xls</t>
  </si>
  <si>
    <t>changed to:</t>
  </si>
  <si>
    <t>and Sheet ThreeMonthVertical5days</t>
  </si>
  <si>
    <t>Dynabook 2</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</si>
</sst>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 d"/>
    <numFmt numFmtId="177" formatCode="d"/>
    <numFmt numFmtId="178" formatCode="m&quot;月&quot;"/>
    <numFmt numFmtId="179" formatCode="ddd"/>
    <numFmt numFmtId="180" formatCode="mmm"/>
    <numFmt numFmtId="181" formatCode="mmm\ yyyy"/>
    <numFmt numFmtId="182" formatCode="mmm\ d\,\ yyyy"/>
    <numFmt numFmtId="183" formatCode="mmm\ \ yyyy"/>
    <numFmt numFmtId="184" formatCode="h:mm\ AM/PM\ ddd\ mmm\.\ d\,\ yyyy"/>
    <numFmt numFmtId="185" formatCode="0_ "/>
    <numFmt numFmtId="186" formatCode="&quot;$&quot;#,##0_);[Red]\(&quot;$&quot;#,##0\)"/>
    <numFmt numFmtId="187" formatCode="&quot;$&quot;#,##0.00_);[Red]\(&quot;$&quot;#,##0.00\)"/>
    <numFmt numFmtId="188" formatCode="ggge&quot;年&quot;"/>
    <numFmt numFmtId="189" formatCode="ddd\ mmm\ d\,\ yyyy"/>
    <numFmt numFmtId="190" formatCode="h:mm\ AM/PM\ ddd\ m/d/yyyy"/>
    <numFmt numFmtId="191" formatCode="0_);[Red]\(0\)"/>
    <numFmt numFmtId="192" formatCode="\ d"/>
    <numFmt numFmtId="193" formatCode="&quot;&quot;"/>
    <numFmt numFmtId="194" formatCode="mmm\ d\ yyyy"/>
    <numFmt numFmtId="195" formatCode="yyyy"/>
    <numFmt numFmtId="196" formatCode="0.00_);[Red]\(0.00\)"/>
    <numFmt numFmtId="197" formatCode="&quot;¥&quot;#,##0_);[Red]\(&quot;¥&quot;#,##0\)"/>
    <numFmt numFmtId="198" formatCode="mmm\-yyyy"/>
  </numFmts>
  <fonts count="86">
    <font>
      <sz val="11"/>
      <name val="ＭＳ Ｐゴシック"/>
      <family val="3"/>
    </font>
    <font>
      <sz val="6"/>
      <name val="ＭＳ Ｐゴシック"/>
      <family val="3"/>
    </font>
    <font>
      <sz val="9"/>
      <name val="ＭＳ Ｐゴシック"/>
      <family val="3"/>
    </font>
    <font>
      <b/>
      <sz val="11"/>
      <name val="Times New Roman"/>
      <family val="1"/>
    </font>
    <font>
      <sz val="11"/>
      <name val="Times New Roman"/>
      <family val="1"/>
    </font>
    <font>
      <sz val="9"/>
      <name val="Times New Roman"/>
      <family val="1"/>
    </font>
    <font>
      <b/>
      <sz val="10"/>
      <name val="Times New Roman"/>
      <family val="1"/>
    </font>
    <font>
      <sz val="10"/>
      <name val="Times New Roman"/>
      <family val="1"/>
    </font>
    <font>
      <sz val="11"/>
      <name val="ＭＳ Ｐ明朝"/>
      <family val="1"/>
    </font>
    <font>
      <i/>
      <sz val="9"/>
      <name val="ＭＳ Ｐゴシック"/>
      <family val="3"/>
    </font>
    <font>
      <u val="single"/>
      <sz val="8.25"/>
      <color indexed="12"/>
      <name val="ＭＳ Ｐゴシック"/>
      <family val="3"/>
    </font>
    <font>
      <u val="single"/>
      <sz val="8.25"/>
      <color indexed="36"/>
      <name val="ＭＳ Ｐゴシック"/>
      <family val="3"/>
    </font>
    <font>
      <sz val="10"/>
      <color indexed="56"/>
      <name val="ＭＳ Ｐゴシック"/>
      <family val="3"/>
    </font>
    <font>
      <b/>
      <sz val="14"/>
      <name val="Times New Roman"/>
      <family val="1"/>
    </font>
    <font>
      <sz val="11"/>
      <color indexed="56"/>
      <name val="ＭＳ Ｐゴシック"/>
      <family val="3"/>
    </font>
    <font>
      <sz val="18"/>
      <name val="Times New Roman"/>
      <family val="1"/>
    </font>
    <font>
      <sz val="14"/>
      <name val="Times New Roman"/>
      <family val="1"/>
    </font>
    <font>
      <sz val="14"/>
      <name val="ＭＳ Ｐ明朝"/>
      <family val="1"/>
    </font>
    <font>
      <b/>
      <sz val="12"/>
      <name val="Times New Roman"/>
      <family val="1"/>
    </font>
    <font>
      <b/>
      <sz val="12"/>
      <name val="ＭＳ Ｐ明朝"/>
      <family val="1"/>
    </font>
    <font>
      <b/>
      <sz val="9"/>
      <name val="ＭＳ Ｐゴシック"/>
      <family val="3"/>
    </font>
    <font>
      <sz val="9"/>
      <color indexed="10"/>
      <name val="Times New Roman"/>
      <family val="1"/>
    </font>
    <font>
      <sz val="6"/>
      <name val="ＭＳ Ｐ明朝"/>
      <family val="1"/>
    </font>
    <font>
      <sz val="1"/>
      <name val="ＭＳ Ｐゴシック"/>
      <family val="3"/>
    </font>
    <font>
      <b/>
      <sz val="8"/>
      <name val="Times New Roman"/>
      <family val="1"/>
    </font>
    <font>
      <sz val="12"/>
      <name val="ＭＳ Ｐゴシック"/>
      <family val="3"/>
    </font>
    <font>
      <u val="single"/>
      <sz val="12"/>
      <color indexed="12"/>
      <name val="ＭＳ Ｐゴシック"/>
      <family val="3"/>
    </font>
    <font>
      <sz val="10"/>
      <name val="ＭＳ Ｐゴシック"/>
      <family val="3"/>
    </font>
    <font>
      <sz val="10"/>
      <color indexed="9"/>
      <name val="ＭＳ Ｐゴシック"/>
      <family val="3"/>
    </font>
    <font>
      <sz val="12"/>
      <color indexed="26"/>
      <name val="ＭＳ Ｐゴシック"/>
      <family val="3"/>
    </font>
    <font>
      <b/>
      <sz val="16"/>
      <color indexed="22"/>
      <name val="ＭＳ Ｐゴシック"/>
      <family val="3"/>
    </font>
    <font>
      <b/>
      <sz val="14"/>
      <name val="ＭＳ Ｐゴシック"/>
      <family val="3"/>
    </font>
    <font>
      <b/>
      <sz val="18"/>
      <name val="ＭＳ Ｐゴシック"/>
      <family val="3"/>
    </font>
    <font>
      <b/>
      <sz val="10"/>
      <name val="ＭＳ Ｐゴシック"/>
      <family val="3"/>
    </font>
    <font>
      <sz val="8"/>
      <color indexed="9"/>
      <name val="ＭＳ Ｐゴシック"/>
      <family val="3"/>
    </font>
    <font>
      <sz val="14"/>
      <name val="ＭＳ Ｐゴシック"/>
      <family val="3"/>
    </font>
    <font>
      <sz val="16"/>
      <name val="ＭＳ Ｐゴシック"/>
      <family val="3"/>
    </font>
    <font>
      <sz val="11"/>
      <color indexed="47"/>
      <name val="ＭＳ Ｐゴシック"/>
      <family val="3"/>
    </font>
    <font>
      <sz val="8"/>
      <name val="ＭＳ Ｐゴシック"/>
      <family val="3"/>
    </font>
    <font>
      <sz val="9"/>
      <color indexed="8"/>
      <name val="ＭＳ Ｐゴシック"/>
      <family val="3"/>
    </font>
    <font>
      <sz val="9"/>
      <color indexed="22"/>
      <name val="ＭＳ Ｐゴシック"/>
      <family val="3"/>
    </font>
    <font>
      <sz val="8"/>
      <color indexed="22"/>
      <name val="ＭＳ Ｐゴシック"/>
      <family val="3"/>
    </font>
    <font>
      <sz val="8"/>
      <color indexed="8"/>
      <name val="ＭＳ Ｐゴシック"/>
      <family val="3"/>
    </font>
    <font>
      <sz val="10"/>
      <color indexed="10"/>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22"/>
      <name val="ＭＳ Ｐゴシック"/>
      <family val="3"/>
    </font>
    <font>
      <sz val="6"/>
      <color indexed="22"/>
      <name val="ＭＳ Ｐゴシック"/>
      <family val="3"/>
    </font>
    <font>
      <sz val="11"/>
      <color indexed="22"/>
      <name val="ＭＳ Ｐゴシック"/>
      <family val="3"/>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0" tint="-0.149959996342659"/>
      <name val="ＭＳ Ｐゴシック"/>
      <family val="3"/>
    </font>
    <font>
      <sz val="6"/>
      <color theme="0" tint="-0.149959996342659"/>
      <name val="ＭＳ Ｐゴシック"/>
      <family val="3"/>
    </font>
    <font>
      <sz val="11"/>
      <color theme="0" tint="-0.04997999966144562"/>
      <name val="ＭＳ Ｐゴシック"/>
      <family val="3"/>
    </font>
    <font>
      <b/>
      <sz val="8"/>
      <name val="ＭＳ Ｐゴシック"/>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indexed="57"/>
        <bgColor indexed="64"/>
      </patternFill>
    </fill>
    <fill>
      <patternFill patternType="solid">
        <fgColor indexed="11"/>
        <bgColor indexed="64"/>
      </patternFill>
    </fill>
    <fill>
      <patternFill patternType="solid">
        <fgColor indexed="22"/>
        <bgColor indexed="64"/>
      </patternFill>
    </fill>
    <fill>
      <patternFill patternType="solid">
        <fgColor theme="0"/>
        <bgColor indexed="64"/>
      </patternFill>
    </fill>
    <fill>
      <patternFill patternType="solid">
        <fgColor indexed="47"/>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color indexed="63"/>
      </left>
      <right style="thin"/>
      <top>
        <color indexed="63"/>
      </top>
      <bottom style="thin"/>
    </border>
    <border>
      <left style="medium"/>
      <right style="medium"/>
      <top style="medium"/>
      <bottom style="medium"/>
    </border>
    <border>
      <left>
        <color indexed="63"/>
      </left>
      <right style="thin"/>
      <top>
        <color indexed="63"/>
      </top>
      <bottom style="double"/>
    </border>
    <border>
      <left>
        <color indexed="63"/>
      </left>
      <right>
        <color indexed="63"/>
      </right>
      <top>
        <color indexed="63"/>
      </top>
      <bottom style="double"/>
    </border>
    <border>
      <left style="thin"/>
      <right>
        <color indexed="63"/>
      </right>
      <top>
        <color indexed="63"/>
      </top>
      <bottom>
        <color indexed="63"/>
      </bottom>
    </border>
    <border>
      <left style="medium"/>
      <right>
        <color indexed="63"/>
      </right>
      <top style="medium"/>
      <bottom style="medium"/>
    </border>
    <border>
      <left>
        <color indexed="63"/>
      </left>
      <right>
        <color indexed="63"/>
      </right>
      <top style="thin"/>
      <bottom style="double"/>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style="medium"/>
      <right style="medium"/>
      <top>
        <color indexed="63"/>
      </top>
      <bottom style="medium"/>
    </border>
    <border>
      <left style="hair"/>
      <right style="hair"/>
      <top>
        <color indexed="63"/>
      </top>
      <bottom style="hair"/>
    </border>
    <border>
      <left style="thin"/>
      <right>
        <color indexed="63"/>
      </right>
      <top>
        <color indexed="63"/>
      </top>
      <bottom style="thin"/>
    </border>
    <border>
      <left style="thin"/>
      <right style="thin"/>
      <top>
        <color indexed="63"/>
      </top>
      <bottom style="double"/>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0" borderId="0" applyNumberFormat="0" applyFill="0" applyBorder="0" applyAlignment="0" applyProtection="0"/>
    <xf numFmtId="0" fontId="68" fillId="26" borderId="1" applyNumberFormat="0" applyAlignment="0" applyProtection="0"/>
    <xf numFmtId="0" fontId="69"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70" fillId="0" borderId="3" applyNumberFormat="0" applyFill="0" applyAlignment="0" applyProtection="0"/>
    <xf numFmtId="0" fontId="71" fillId="29" borderId="0" applyNumberFormat="0" applyBorder="0" applyAlignment="0" applyProtection="0"/>
    <xf numFmtId="0" fontId="72" fillId="30" borderId="4" applyNumberFormat="0" applyAlignment="0" applyProtection="0"/>
    <xf numFmtId="0" fontId="7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30" borderId="9" applyNumberFormat="0" applyAlignment="0" applyProtection="0"/>
    <xf numFmtId="0" fontId="7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0" fillId="31" borderId="4" applyNumberFormat="0" applyAlignment="0" applyProtection="0"/>
    <xf numFmtId="0" fontId="0" fillId="0" borderId="0">
      <alignment/>
      <protection/>
    </xf>
    <xf numFmtId="0" fontId="0" fillId="0" borderId="0">
      <alignment/>
      <protection/>
    </xf>
    <xf numFmtId="0" fontId="65" fillId="0" borderId="0">
      <alignment vertical="center"/>
      <protection/>
    </xf>
    <xf numFmtId="0" fontId="8" fillId="0" borderId="0">
      <alignment/>
      <protection/>
    </xf>
    <xf numFmtId="0" fontId="11" fillId="0" borderId="0" applyNumberFormat="0" applyFill="0" applyBorder="0" applyAlignment="0" applyProtection="0"/>
    <xf numFmtId="0" fontId="81" fillId="32" borderId="0" applyNumberFormat="0" applyBorder="0" applyAlignment="0" applyProtection="0"/>
  </cellStyleXfs>
  <cellXfs count="204">
    <xf numFmtId="0" fontId="0" fillId="0" borderId="0" xfId="0" applyAlignment="1">
      <alignment/>
    </xf>
    <xf numFmtId="179" fontId="3" fillId="0" borderId="10" xfId="0" applyNumberFormat="1" applyFont="1" applyFill="1" applyBorder="1" applyAlignment="1" applyProtection="1">
      <alignment horizontal="center"/>
      <protection hidden="1"/>
    </xf>
    <xf numFmtId="177" fontId="3" fillId="0" borderId="11" xfId="0" applyNumberFormat="1" applyFont="1" applyFill="1" applyBorder="1" applyAlignment="1" applyProtection="1">
      <alignment horizontal="center"/>
      <protection hidden="1"/>
    </xf>
    <xf numFmtId="189" fontId="4" fillId="0" borderId="0" xfId="64" applyNumberFormat="1" applyFont="1" applyAlignment="1" applyProtection="1">
      <alignment horizontal="center"/>
      <protection hidden="1"/>
    </xf>
    <xf numFmtId="0" fontId="8" fillId="0" borderId="0" xfId="64" applyProtection="1">
      <alignment/>
      <protection hidden="1"/>
    </xf>
    <xf numFmtId="0" fontId="13" fillId="0" borderId="0" xfId="64" applyFont="1" applyAlignment="1" applyProtection="1">
      <alignment horizontal="left" vertical="center"/>
      <protection hidden="1"/>
    </xf>
    <xf numFmtId="0" fontId="8" fillId="0" borderId="0" xfId="64" applyAlignment="1" applyProtection="1">
      <alignment vertical="center"/>
      <protection hidden="1"/>
    </xf>
    <xf numFmtId="0" fontId="8" fillId="0" borderId="0" xfId="64">
      <alignment/>
      <protection/>
    </xf>
    <xf numFmtId="14" fontId="0" fillId="0" borderId="0" xfId="0" applyNumberFormat="1" applyFont="1" applyAlignment="1" applyProtection="1">
      <alignment horizontal="center" vertical="center"/>
      <protection hidden="1"/>
    </xf>
    <xf numFmtId="14" fontId="12" fillId="33" borderId="0" xfId="64" applyNumberFormat="1" applyFont="1" applyFill="1" applyAlignment="1" applyProtection="1">
      <alignment horizontal="center" vertical="center"/>
      <protection hidden="1"/>
    </xf>
    <xf numFmtId="0" fontId="8" fillId="33" borderId="0" xfId="64" applyFill="1" applyProtection="1">
      <alignment/>
      <protection hidden="1"/>
    </xf>
    <xf numFmtId="0" fontId="14" fillId="33" borderId="0" xfId="64" applyNumberFormat="1" applyFont="1" applyFill="1" applyAlignment="1" applyProtection="1">
      <alignment horizontal="center" vertical="top"/>
      <protection hidden="1"/>
    </xf>
    <xf numFmtId="0" fontId="8" fillId="0" borderId="0" xfId="64" applyAlignment="1" applyProtection="1">
      <alignment horizontal="centerContinuous"/>
      <protection hidden="1"/>
    </xf>
    <xf numFmtId="14" fontId="8" fillId="0" borderId="0" xfId="64" applyNumberFormat="1" applyProtection="1">
      <alignment/>
      <protection hidden="1"/>
    </xf>
    <xf numFmtId="0" fontId="8" fillId="0" borderId="12" xfId="64" applyBorder="1" applyProtection="1">
      <alignment/>
      <protection hidden="1"/>
    </xf>
    <xf numFmtId="0" fontId="4" fillId="0" borderId="12" xfId="64" applyFont="1" applyBorder="1" applyAlignment="1" applyProtection="1">
      <alignment horizontal="center" vertical="center"/>
      <protection hidden="1"/>
    </xf>
    <xf numFmtId="0" fontId="4" fillId="0" borderId="13" xfId="64" applyFont="1" applyBorder="1" applyAlignment="1" applyProtection="1">
      <alignment horizontal="center" vertical="center"/>
      <protection hidden="1"/>
    </xf>
    <xf numFmtId="0" fontId="4" fillId="0" borderId="14" xfId="64" applyFont="1" applyBorder="1" applyAlignment="1" applyProtection="1">
      <alignment horizontal="center" vertical="center"/>
      <protection hidden="1"/>
    </xf>
    <xf numFmtId="0" fontId="4" fillId="0" borderId="15" xfId="64" applyFont="1" applyBorder="1" applyAlignment="1" applyProtection="1">
      <alignment horizontal="center" vertical="center"/>
      <protection hidden="1"/>
    </xf>
    <xf numFmtId="0" fontId="4" fillId="0" borderId="11" xfId="64" applyFont="1" applyBorder="1" applyAlignment="1" applyProtection="1">
      <alignment horizontal="center" vertical="center"/>
      <protection hidden="1"/>
    </xf>
    <xf numFmtId="0" fontId="4" fillId="0" borderId="16" xfId="64" applyFont="1" applyBorder="1" applyAlignment="1" applyProtection="1">
      <alignment horizontal="center" vertical="center"/>
      <protection hidden="1"/>
    </xf>
    <xf numFmtId="0" fontId="8" fillId="0" borderId="0" xfId="64" applyBorder="1" applyAlignment="1" applyProtection="1">
      <alignment horizontal="center" vertical="center"/>
      <protection hidden="1"/>
    </xf>
    <xf numFmtId="179" fontId="18" fillId="0" borderId="17" xfId="0" applyNumberFormat="1" applyFont="1" applyFill="1" applyBorder="1" applyAlignment="1" applyProtection="1">
      <alignment horizontal="center" vertical="center"/>
      <protection hidden="1"/>
    </xf>
    <xf numFmtId="179" fontId="18" fillId="0" borderId="11" xfId="0" applyNumberFormat="1" applyFont="1" applyFill="1" applyBorder="1" applyAlignment="1" applyProtection="1">
      <alignment horizontal="center" vertical="center"/>
      <protection hidden="1"/>
    </xf>
    <xf numFmtId="0" fontId="8" fillId="0" borderId="18" xfId="64" applyBorder="1" applyProtection="1">
      <alignment/>
      <protection hidden="1"/>
    </xf>
    <xf numFmtId="192" fontId="3" fillId="0" borderId="19" xfId="0" applyNumberFormat="1" applyFont="1" applyFill="1" applyBorder="1" applyAlignment="1" applyProtection="1">
      <alignment/>
      <protection hidden="1"/>
    </xf>
    <xf numFmtId="177" fontId="3" fillId="0" borderId="19" xfId="0" applyNumberFormat="1" applyFont="1" applyFill="1" applyBorder="1" applyAlignment="1" applyProtection="1">
      <alignment/>
      <protection hidden="1"/>
    </xf>
    <xf numFmtId="177" fontId="3" fillId="0" borderId="20" xfId="0" applyNumberFormat="1" applyFont="1" applyFill="1" applyBorder="1" applyAlignment="1" applyProtection="1">
      <alignment/>
      <protection hidden="1"/>
    </xf>
    <xf numFmtId="177" fontId="3" fillId="0" borderId="21" xfId="0" applyNumberFormat="1" applyFont="1" applyFill="1" applyBorder="1" applyAlignment="1" applyProtection="1">
      <alignment/>
      <protection hidden="1"/>
    </xf>
    <xf numFmtId="17" fontId="8" fillId="0" borderId="0" xfId="64" applyNumberFormat="1" applyFont="1">
      <alignment/>
      <protection/>
    </xf>
    <xf numFmtId="0" fontId="3" fillId="0" borderId="21" xfId="64" applyFont="1" applyBorder="1" applyProtection="1">
      <alignment/>
      <protection hidden="1"/>
    </xf>
    <xf numFmtId="179" fontId="4" fillId="0" borderId="18" xfId="64" applyNumberFormat="1" applyFont="1" applyBorder="1" applyAlignment="1" applyProtection="1">
      <alignment horizontal="center" vertical="center"/>
      <protection hidden="1" locked="0"/>
    </xf>
    <xf numFmtId="0" fontId="19" fillId="34" borderId="0" xfId="64" applyFont="1" applyFill="1" applyAlignment="1">
      <alignment horizontal="center"/>
      <protection/>
    </xf>
    <xf numFmtId="179" fontId="4" fillId="35" borderId="18" xfId="64" applyNumberFormat="1" applyFont="1" applyFill="1" applyBorder="1" applyAlignment="1" applyProtection="1">
      <alignment horizontal="center" vertical="center"/>
      <protection hidden="1" locked="0"/>
    </xf>
    <xf numFmtId="0" fontId="8" fillId="0" borderId="0" xfId="64" applyFont="1">
      <alignment/>
      <protection/>
    </xf>
    <xf numFmtId="0" fontId="4" fillId="0" borderId="21" xfId="64" applyFont="1" applyBorder="1" applyProtection="1">
      <alignment/>
      <protection hidden="1"/>
    </xf>
    <xf numFmtId="179" fontId="4" fillId="0" borderId="0" xfId="64" applyNumberFormat="1" applyFont="1" applyBorder="1" applyAlignment="1" applyProtection="1">
      <alignment horizontal="center" vertical="center"/>
      <protection hidden="1" locked="0"/>
    </xf>
    <xf numFmtId="179" fontId="4" fillId="34" borderId="22" xfId="64" applyNumberFormat="1" applyFont="1" applyFill="1" applyBorder="1" applyAlignment="1" applyProtection="1">
      <alignment horizontal="center" vertical="center"/>
      <protection hidden="1" locked="0"/>
    </xf>
    <xf numFmtId="179" fontId="4" fillId="35" borderId="22" xfId="64" applyNumberFormat="1" applyFont="1" applyFill="1" applyBorder="1" applyAlignment="1" applyProtection="1">
      <alignment horizontal="center" vertical="center"/>
      <protection hidden="1" locked="0"/>
    </xf>
    <xf numFmtId="0" fontId="3" fillId="0" borderId="19" xfId="64" applyFont="1" applyBorder="1" applyProtection="1">
      <alignment/>
      <protection hidden="1"/>
    </xf>
    <xf numFmtId="0" fontId="3" fillId="0" borderId="23" xfId="64" applyFont="1" applyBorder="1" applyProtection="1">
      <alignment/>
      <protection hidden="1"/>
    </xf>
    <xf numFmtId="179" fontId="4" fillId="0" borderId="24" xfId="64" applyNumberFormat="1" applyFont="1" applyBorder="1" applyAlignment="1" applyProtection="1">
      <alignment horizontal="center" vertical="center"/>
      <protection hidden="1" locked="0"/>
    </xf>
    <xf numFmtId="0" fontId="19" fillId="35" borderId="0" xfId="64" applyFont="1" applyFill="1" applyAlignment="1">
      <alignment horizontal="center"/>
      <protection/>
    </xf>
    <xf numFmtId="179" fontId="4" fillId="35" borderId="24" xfId="64" applyNumberFormat="1" applyFont="1" applyFill="1" applyBorder="1" applyAlignment="1" applyProtection="1">
      <alignment horizontal="center" vertical="center"/>
      <protection hidden="1" locked="0"/>
    </xf>
    <xf numFmtId="0" fontId="8" fillId="0" borderId="25" xfId="64" applyBorder="1">
      <alignment/>
      <protection/>
    </xf>
    <xf numFmtId="0" fontId="4" fillId="0" borderId="19" xfId="64" applyFont="1" applyBorder="1" applyProtection="1">
      <alignment/>
      <protection hidden="1"/>
    </xf>
    <xf numFmtId="0" fontId="4" fillId="0" borderId="23" xfId="64" applyFont="1" applyBorder="1" applyProtection="1">
      <alignment/>
      <protection hidden="1"/>
    </xf>
    <xf numFmtId="17" fontId="8" fillId="0" borderId="0" xfId="64" applyNumberFormat="1">
      <alignment/>
      <protection/>
    </xf>
    <xf numFmtId="179" fontId="4" fillId="34" borderId="18" xfId="64" applyNumberFormat="1" applyFont="1" applyFill="1" applyBorder="1" applyAlignment="1" applyProtection="1">
      <alignment horizontal="center" vertical="center"/>
      <protection hidden="1" locked="0"/>
    </xf>
    <xf numFmtId="179" fontId="4" fillId="35" borderId="26" xfId="64" applyNumberFormat="1" applyFont="1" applyFill="1" applyBorder="1" applyAlignment="1" applyProtection="1">
      <alignment horizontal="center" vertical="center"/>
      <protection hidden="1" locked="0"/>
    </xf>
    <xf numFmtId="179" fontId="4" fillId="0" borderId="27" xfId="64" applyNumberFormat="1" applyFont="1" applyBorder="1" applyAlignment="1" applyProtection="1">
      <alignment horizontal="center" vertical="center"/>
      <protection hidden="1" locked="0"/>
    </xf>
    <xf numFmtId="179" fontId="4" fillId="35" borderId="27" xfId="64" applyNumberFormat="1" applyFont="1" applyFill="1" applyBorder="1" applyAlignment="1" applyProtection="1">
      <alignment horizontal="center" vertical="center"/>
      <protection hidden="1" locked="0"/>
    </xf>
    <xf numFmtId="179" fontId="4" fillId="34" borderId="28" xfId="64" applyNumberFormat="1" applyFont="1" applyFill="1" applyBorder="1" applyAlignment="1" applyProtection="1">
      <alignment horizontal="center" vertical="center"/>
      <protection hidden="1" locked="0"/>
    </xf>
    <xf numFmtId="179" fontId="4" fillId="34" borderId="29" xfId="64" applyNumberFormat="1" applyFont="1" applyFill="1" applyBorder="1" applyAlignment="1" applyProtection="1">
      <alignment horizontal="center" vertical="center"/>
      <protection hidden="1" locked="0"/>
    </xf>
    <xf numFmtId="17" fontId="8" fillId="0" borderId="0" xfId="64" applyNumberFormat="1" applyAlignment="1">
      <alignment horizontal="left"/>
      <protection/>
    </xf>
    <xf numFmtId="0" fontId="19" fillId="36" borderId="0" xfId="64" applyFont="1" applyFill="1" applyAlignment="1">
      <alignment horizontal="center"/>
      <protection/>
    </xf>
    <xf numFmtId="0" fontId="4" fillId="0" borderId="24" xfId="64" applyNumberFormat="1" applyFont="1" applyBorder="1" applyAlignment="1" applyProtection="1">
      <alignment horizontal="center" vertical="center"/>
      <protection hidden="1" locked="0"/>
    </xf>
    <xf numFmtId="14" fontId="8" fillId="0" borderId="0" xfId="64" applyNumberFormat="1" applyBorder="1" applyAlignment="1" applyProtection="1">
      <alignment horizontal="center" vertical="center"/>
      <protection hidden="1"/>
    </xf>
    <xf numFmtId="14" fontId="8" fillId="0" borderId="13" xfId="64" applyNumberFormat="1" applyBorder="1" applyProtection="1">
      <alignment/>
      <protection hidden="1"/>
    </xf>
    <xf numFmtId="0" fontId="8" fillId="0" borderId="13" xfId="64" applyBorder="1">
      <alignment/>
      <protection/>
    </xf>
    <xf numFmtId="0" fontId="22" fillId="0" borderId="0" xfId="64" applyFont="1">
      <alignment/>
      <protection/>
    </xf>
    <xf numFmtId="0" fontId="0" fillId="0" borderId="14" xfId="0" applyBorder="1" applyAlignment="1">
      <alignment/>
    </xf>
    <xf numFmtId="192" fontId="3" fillId="0" borderId="20" xfId="0" applyNumberFormat="1" applyFont="1" applyFill="1" applyBorder="1" applyAlignment="1" applyProtection="1">
      <alignment/>
      <protection hidden="1"/>
    </xf>
    <xf numFmtId="177" fontId="3" fillId="0" borderId="30" xfId="0" applyNumberFormat="1" applyFont="1" applyFill="1" applyBorder="1" applyAlignment="1" applyProtection="1">
      <alignment/>
      <protection hidden="1"/>
    </xf>
    <xf numFmtId="179" fontId="4" fillId="34" borderId="31" xfId="64" applyNumberFormat="1" applyFont="1" applyFill="1" applyBorder="1" applyAlignment="1" applyProtection="1">
      <alignment horizontal="center" vertical="center"/>
      <protection hidden="1" locked="0"/>
    </xf>
    <xf numFmtId="0" fontId="6" fillId="33" borderId="0" xfId="0" applyFont="1" applyFill="1" applyBorder="1" applyAlignment="1" applyProtection="1">
      <alignment horizontal="center" vertical="center"/>
      <protection hidden="1"/>
    </xf>
    <xf numFmtId="0" fontId="7" fillId="0" borderId="21" xfId="64" applyFont="1" applyBorder="1" applyAlignment="1" applyProtection="1">
      <alignment vertical="center" wrapText="1"/>
      <protection locked="0"/>
    </xf>
    <xf numFmtId="0" fontId="5" fillId="0" borderId="10" xfId="0" applyFont="1" applyBorder="1" applyAlignment="1" applyProtection="1">
      <alignment vertical="center" wrapText="1"/>
      <protection locked="0"/>
    </xf>
    <xf numFmtId="0" fontId="8" fillId="34" borderId="31" xfId="64" applyFont="1" applyFill="1" applyBorder="1" applyAlignment="1">
      <alignment horizontal="center"/>
      <protection/>
    </xf>
    <xf numFmtId="0" fontId="0" fillId="0" borderId="13" xfId="0" applyBorder="1" applyAlignment="1">
      <alignment/>
    </xf>
    <xf numFmtId="179" fontId="18" fillId="0" borderId="17" xfId="0" applyNumberFormat="1" applyFont="1" applyFill="1" applyBorder="1" applyAlignment="1" applyProtection="1">
      <alignment horizontal="center" vertical="center"/>
      <protection locked="0"/>
    </xf>
    <xf numFmtId="17" fontId="8" fillId="0" borderId="0" xfId="64" applyNumberFormat="1" applyFont="1" applyProtection="1">
      <alignment/>
      <protection hidden="1"/>
    </xf>
    <xf numFmtId="17" fontId="8" fillId="0" borderId="0" xfId="64" applyNumberFormat="1" applyProtection="1">
      <alignment/>
      <protection hidden="1"/>
    </xf>
    <xf numFmtId="0" fontId="24" fillId="33" borderId="0" xfId="0" applyFont="1" applyFill="1" applyBorder="1" applyAlignment="1" applyProtection="1">
      <alignment horizontal="center" vertical="center"/>
      <protection hidden="1" locked="0"/>
    </xf>
    <xf numFmtId="0" fontId="0" fillId="0" borderId="0" xfId="0" applyAlignment="1">
      <alignment horizontal="center"/>
    </xf>
    <xf numFmtId="179" fontId="3" fillId="0" borderId="17" xfId="0" applyNumberFormat="1" applyFont="1" applyFill="1" applyBorder="1" applyAlignment="1" applyProtection="1">
      <alignment horizontal="center"/>
      <protection hidden="1"/>
    </xf>
    <xf numFmtId="177" fontId="3" fillId="0" borderId="14" xfId="0" applyNumberFormat="1" applyFont="1" applyFill="1" applyBorder="1" applyAlignment="1" applyProtection="1">
      <alignment horizontal="center"/>
      <protection hidden="1"/>
    </xf>
    <xf numFmtId="180" fontId="3" fillId="0" borderId="15" xfId="0" applyNumberFormat="1" applyFont="1" applyBorder="1" applyAlignment="1" applyProtection="1">
      <alignment horizontal="center" vertical="center" wrapText="1"/>
      <protection hidden="1"/>
    </xf>
    <xf numFmtId="180" fontId="3" fillId="0" borderId="16" xfId="0" applyNumberFormat="1" applyFont="1" applyBorder="1" applyAlignment="1" applyProtection="1">
      <alignment horizontal="center" vertical="center"/>
      <protection hidden="1"/>
    </xf>
    <xf numFmtId="177" fontId="3" fillId="0" borderId="30" xfId="0" applyNumberFormat="1" applyFont="1" applyFill="1" applyBorder="1" applyAlignment="1" applyProtection="1">
      <alignment horizontal="center"/>
      <protection hidden="1"/>
    </xf>
    <xf numFmtId="179" fontId="3" fillId="0" borderId="20" xfId="0" applyNumberFormat="1" applyFont="1" applyFill="1" applyBorder="1" applyAlignment="1" applyProtection="1">
      <alignment horizontal="center"/>
      <protection hidden="1"/>
    </xf>
    <xf numFmtId="193" fontId="0" fillId="0" borderId="32" xfId="0" applyNumberFormat="1" applyFill="1" applyBorder="1" applyAlignment="1" applyProtection="1">
      <alignment/>
      <protection hidden="1" locked="0"/>
    </xf>
    <xf numFmtId="0" fontId="0" fillId="0" borderId="10" xfId="0" applyBorder="1" applyAlignment="1" applyProtection="1">
      <alignment vertical="center" wrapText="1"/>
      <protection locked="0"/>
    </xf>
    <xf numFmtId="0" fontId="0" fillId="0" borderId="10" xfId="0" applyFont="1" applyBorder="1" applyAlignment="1" applyProtection="1">
      <alignment horizontal="center" vertical="center" wrapText="1"/>
      <protection locked="0"/>
    </xf>
    <xf numFmtId="0" fontId="6" fillId="33" borderId="0" xfId="0" applyFont="1" applyFill="1" applyBorder="1" applyAlignment="1" applyProtection="1">
      <alignment horizontal="center" vertical="center"/>
      <protection locked="0"/>
    </xf>
    <xf numFmtId="14" fontId="5" fillId="0" borderId="10" xfId="0" applyNumberFormat="1" applyFont="1" applyBorder="1" applyAlignment="1" applyProtection="1">
      <alignment vertical="center" wrapText="1"/>
      <protection locked="0"/>
    </xf>
    <xf numFmtId="0" fontId="0" fillId="0" borderId="0" xfId="0" applyBorder="1" applyAlignment="1">
      <alignment/>
    </xf>
    <xf numFmtId="0" fontId="25" fillId="0" borderId="0" xfId="0" applyFont="1" applyAlignment="1">
      <alignment/>
    </xf>
    <xf numFmtId="0" fontId="25" fillId="0" borderId="25" xfId="0" applyFont="1" applyBorder="1" applyAlignment="1">
      <alignment horizontal="center" vertical="center"/>
    </xf>
    <xf numFmtId="0" fontId="25" fillId="0" borderId="33" xfId="0" applyFont="1" applyBorder="1" applyAlignment="1">
      <alignment horizontal="center" vertical="center"/>
    </xf>
    <xf numFmtId="0" fontId="25" fillId="0" borderId="16" xfId="0" applyFont="1" applyBorder="1" applyAlignment="1">
      <alignment horizontal="center" vertical="center"/>
    </xf>
    <xf numFmtId="0" fontId="26" fillId="0" borderId="0" xfId="43" applyFont="1" applyAlignment="1" applyProtection="1">
      <alignment/>
      <protection/>
    </xf>
    <xf numFmtId="0" fontId="27" fillId="0" borderId="0" xfId="61" applyFont="1" applyAlignment="1">
      <alignment horizontal="center"/>
      <protection/>
    </xf>
    <xf numFmtId="0" fontId="27" fillId="0" borderId="0" xfId="61" applyFont="1">
      <alignment/>
      <protection/>
    </xf>
    <xf numFmtId="0" fontId="28" fillId="0" borderId="0" xfId="61" applyFont="1">
      <alignment/>
      <protection/>
    </xf>
    <xf numFmtId="0" fontId="0" fillId="0" borderId="0" xfId="61">
      <alignment/>
      <protection/>
    </xf>
    <xf numFmtId="0" fontId="65" fillId="0" borderId="0" xfId="63">
      <alignment vertical="center"/>
      <protection/>
    </xf>
    <xf numFmtId="0" fontId="30" fillId="0" borderId="0" xfId="61" applyFont="1" applyBorder="1" applyAlignment="1">
      <alignment horizontal="center"/>
      <protection/>
    </xf>
    <xf numFmtId="0" fontId="31" fillId="0" borderId="0" xfId="61" applyFont="1" applyBorder="1" applyAlignment="1">
      <alignment horizontal="center"/>
      <protection/>
    </xf>
    <xf numFmtId="14" fontId="34" fillId="0" borderId="0" xfId="61" applyNumberFormat="1" applyFont="1" applyAlignment="1">
      <alignment horizontal="center"/>
      <protection/>
    </xf>
    <xf numFmtId="0" fontId="35" fillId="0" borderId="0" xfId="61" applyFont="1" applyFill="1" applyBorder="1">
      <alignment/>
      <protection/>
    </xf>
    <xf numFmtId="0" fontId="36" fillId="0" borderId="0" xfId="61" applyFont="1">
      <alignment/>
      <protection/>
    </xf>
    <xf numFmtId="179" fontId="37" fillId="0" borderId="0" xfId="61" applyNumberFormat="1" applyFont="1">
      <alignment/>
      <protection/>
    </xf>
    <xf numFmtId="0" fontId="33" fillId="0" borderId="0" xfId="61" applyFont="1" applyBorder="1" applyAlignment="1">
      <alignment horizontal="left"/>
      <protection/>
    </xf>
    <xf numFmtId="0" fontId="33" fillId="0" borderId="0" xfId="61" applyFont="1" applyBorder="1" applyAlignment="1">
      <alignment horizontal="center"/>
      <protection/>
    </xf>
    <xf numFmtId="0" fontId="2" fillId="0" borderId="0" xfId="61" applyFont="1" applyBorder="1" applyAlignment="1">
      <alignment/>
      <protection/>
    </xf>
    <xf numFmtId="0" fontId="20" fillId="0" borderId="0" xfId="61" applyFont="1" applyBorder="1" applyAlignment="1">
      <alignment horizontal="left"/>
      <protection/>
    </xf>
    <xf numFmtId="0" fontId="38" fillId="0" borderId="0" xfId="61" applyFont="1" applyBorder="1" applyAlignment="1">
      <alignment horizontal="center"/>
      <protection/>
    </xf>
    <xf numFmtId="0" fontId="2" fillId="0" borderId="10" xfId="61" applyFont="1" applyBorder="1" applyAlignment="1">
      <alignment horizontal="center" vertical="center"/>
      <protection/>
    </xf>
    <xf numFmtId="0" fontId="2" fillId="0" borderId="13" xfId="61" applyFont="1" applyBorder="1" applyAlignment="1">
      <alignment horizontal="center" vertical="center"/>
      <protection/>
    </xf>
    <xf numFmtId="0" fontId="20" fillId="0" borderId="12" xfId="61" applyFont="1" applyBorder="1" applyAlignment="1">
      <alignment horizontal="center" vertical="center"/>
      <protection/>
    </xf>
    <xf numFmtId="56" fontId="2" fillId="0" borderId="10" xfId="62" applyNumberFormat="1" applyFont="1" applyBorder="1" applyAlignment="1" applyProtection="1">
      <alignment horizontal="center" vertical="center"/>
      <protection locked="0"/>
    </xf>
    <xf numFmtId="6" fontId="2" fillId="0" borderId="12" xfId="62" applyNumberFormat="1" applyFont="1" applyBorder="1" applyAlignment="1" applyProtection="1">
      <alignment vertical="center"/>
      <protection locked="0"/>
    </xf>
    <xf numFmtId="5" fontId="2" fillId="0" borderId="10" xfId="61" applyNumberFormat="1" applyFont="1" applyFill="1" applyBorder="1" applyAlignment="1" applyProtection="1">
      <alignment horizontal="center" vertical="center"/>
      <protection locked="0"/>
    </xf>
    <xf numFmtId="56" fontId="40" fillId="0" borderId="0" xfId="62" applyNumberFormat="1" applyFont="1" applyBorder="1" applyAlignment="1" applyProtection="1">
      <alignment horizontal="left" vertical="center"/>
      <protection locked="0"/>
    </xf>
    <xf numFmtId="197" fontId="2" fillId="0" borderId="12" xfId="62" applyNumberFormat="1" applyFont="1" applyBorder="1" applyAlignment="1" applyProtection="1">
      <alignment vertical="center"/>
      <protection locked="0"/>
    </xf>
    <xf numFmtId="5" fontId="2" fillId="0" borderId="10" xfId="61" applyNumberFormat="1" applyFont="1" applyBorder="1" applyAlignment="1" applyProtection="1">
      <alignment horizontal="center" vertical="center"/>
      <protection locked="0"/>
    </xf>
    <xf numFmtId="56" fontId="41" fillId="0" borderId="0" xfId="62" applyNumberFormat="1" applyFont="1" applyBorder="1" applyAlignment="1" applyProtection="1">
      <alignment horizontal="left" vertical="center"/>
      <protection locked="0"/>
    </xf>
    <xf numFmtId="56" fontId="41" fillId="0" borderId="0" xfId="62" applyNumberFormat="1" applyFont="1" applyBorder="1" applyAlignment="1" applyProtection="1">
      <alignment horizontal="center" vertical="center"/>
      <protection locked="0"/>
    </xf>
    <xf numFmtId="0" fontId="65" fillId="37" borderId="0" xfId="63" applyFill="1">
      <alignment vertical="center"/>
      <protection/>
    </xf>
    <xf numFmtId="0" fontId="0" fillId="37" borderId="0" xfId="61" applyFill="1">
      <alignment/>
      <protection/>
    </xf>
    <xf numFmtId="0" fontId="0" fillId="0" borderId="10" xfId="61" applyBorder="1">
      <alignment/>
      <protection/>
    </xf>
    <xf numFmtId="0" fontId="20" fillId="0" borderId="12" xfId="61" applyFont="1" applyBorder="1" applyAlignment="1">
      <alignment horizontal="left" vertical="center"/>
      <protection/>
    </xf>
    <xf numFmtId="0" fontId="20" fillId="0" borderId="14" xfId="61" applyFont="1" applyBorder="1" applyAlignment="1">
      <alignment horizontal="center" vertical="center"/>
      <protection/>
    </xf>
    <xf numFmtId="196" fontId="2" fillId="0" borderId="12" xfId="61" applyNumberFormat="1" applyFont="1" applyBorder="1" applyAlignment="1">
      <alignment horizontal="right" vertical="center"/>
      <protection/>
    </xf>
    <xf numFmtId="197" fontId="2" fillId="0" borderId="10" xfId="61" applyNumberFormat="1" applyFont="1" applyBorder="1" applyAlignment="1">
      <alignment horizontal="center" vertical="center"/>
      <protection/>
    </xf>
    <xf numFmtId="196" fontId="43" fillId="0" borderId="0" xfId="61" applyNumberFormat="1" applyFont="1">
      <alignment/>
      <protection/>
    </xf>
    <xf numFmtId="0" fontId="2" fillId="0" borderId="10" xfId="61" applyFont="1" applyBorder="1" applyAlignment="1" applyProtection="1">
      <alignment horizontal="center" vertical="center"/>
      <protection locked="0"/>
    </xf>
    <xf numFmtId="195" fontId="27" fillId="0" borderId="0" xfId="61" applyNumberFormat="1" applyFont="1" applyAlignment="1">
      <alignment horizontal="center"/>
      <protection/>
    </xf>
    <xf numFmtId="180" fontId="1" fillId="0" borderId="0" xfId="61" applyNumberFormat="1" applyFont="1" applyAlignment="1">
      <alignment horizontal="center"/>
      <protection/>
    </xf>
    <xf numFmtId="14" fontId="1" fillId="0" borderId="0" xfId="61" applyNumberFormat="1" applyFont="1" applyAlignment="1">
      <alignment horizontal="center"/>
      <protection/>
    </xf>
    <xf numFmtId="0" fontId="38" fillId="0" borderId="17" xfId="61" applyFont="1" applyBorder="1" applyAlignment="1" applyProtection="1">
      <alignment horizontal="center" vertical="center"/>
      <protection locked="0"/>
    </xf>
    <xf numFmtId="0" fontId="39" fillId="0" borderId="10" xfId="63" applyFont="1" applyBorder="1" applyProtection="1">
      <alignment vertical="center"/>
      <protection locked="0"/>
    </xf>
    <xf numFmtId="0" fontId="42" fillId="0" borderId="10" xfId="63" applyFont="1" applyBorder="1" applyProtection="1">
      <alignment vertical="center"/>
      <protection locked="0"/>
    </xf>
    <xf numFmtId="0" fontId="65" fillId="0" borderId="10" xfId="63" applyBorder="1" applyProtection="1">
      <alignment vertical="center"/>
      <protection locked="0"/>
    </xf>
    <xf numFmtId="0" fontId="0" fillId="0" borderId="10" xfId="61" applyBorder="1" applyProtection="1">
      <alignment/>
      <protection locked="0"/>
    </xf>
    <xf numFmtId="177" fontId="3" fillId="0" borderId="10" xfId="0" applyNumberFormat="1" applyFont="1" applyFill="1" applyBorder="1" applyAlignment="1" applyProtection="1">
      <alignment horizontal="center"/>
      <protection hidden="1"/>
    </xf>
    <xf numFmtId="177" fontId="3" fillId="38" borderId="11" xfId="0" applyNumberFormat="1" applyFont="1" applyFill="1" applyBorder="1" applyAlignment="1" applyProtection="1">
      <alignment horizontal="center"/>
      <protection hidden="1"/>
    </xf>
    <xf numFmtId="180" fontId="31" fillId="0" borderId="0" xfId="61" applyNumberFormat="1" applyFont="1" applyBorder="1" applyAlignment="1" applyProtection="1">
      <alignment horizontal="center"/>
      <protection hidden="1" locked="0"/>
    </xf>
    <xf numFmtId="195" fontId="29" fillId="39" borderId="0" xfId="61" applyNumberFormat="1" applyFont="1" applyFill="1" applyAlignment="1" applyProtection="1">
      <alignment horizontal="center"/>
      <protection hidden="1" locked="0"/>
    </xf>
    <xf numFmtId="0" fontId="29" fillId="37" borderId="0" xfId="61" applyNumberFormat="1" applyFont="1" applyFill="1" applyAlignment="1" applyProtection="1">
      <alignment horizontal="center"/>
      <protection locked="0"/>
    </xf>
    <xf numFmtId="195" fontId="82" fillId="0" borderId="0" xfId="61" applyNumberFormat="1" applyFont="1" applyAlignment="1">
      <alignment horizontal="center"/>
      <protection/>
    </xf>
    <xf numFmtId="14" fontId="83" fillId="0" borderId="0" xfId="61" applyNumberFormat="1" applyFont="1" applyAlignment="1">
      <alignment horizontal="center"/>
      <protection/>
    </xf>
    <xf numFmtId="0" fontId="25" fillId="0" borderId="17" xfId="0" applyFont="1" applyBorder="1" applyAlignment="1" applyProtection="1">
      <alignment/>
      <protection/>
    </xf>
    <xf numFmtId="0" fontId="26" fillId="33" borderId="20" xfId="43" applyFont="1" applyFill="1" applyBorder="1" applyAlignment="1" applyProtection="1">
      <alignment horizontal="center" vertical="center"/>
      <protection/>
    </xf>
    <xf numFmtId="0" fontId="25" fillId="0" borderId="20" xfId="0" applyFont="1" applyBorder="1" applyAlignment="1" applyProtection="1">
      <alignment/>
      <protection/>
    </xf>
    <xf numFmtId="0" fontId="26" fillId="0" borderId="10" xfId="43" applyFont="1" applyBorder="1" applyAlignment="1" applyProtection="1">
      <alignment vertical="center" wrapText="1"/>
      <protection/>
    </xf>
    <xf numFmtId="0" fontId="25" fillId="0" borderId="15" xfId="0" applyFont="1" applyBorder="1" applyAlignment="1" applyProtection="1">
      <alignment/>
      <protection/>
    </xf>
    <xf numFmtId="193" fontId="26" fillId="0" borderId="10" xfId="43" applyNumberFormat="1" applyFont="1" applyFill="1" applyBorder="1" applyAlignment="1" applyProtection="1">
      <alignment/>
      <protection/>
    </xf>
    <xf numFmtId="0" fontId="84" fillId="0" borderId="0" xfId="0" applyFont="1" applyAlignment="1">
      <alignment/>
    </xf>
    <xf numFmtId="180" fontId="3" fillId="7" borderId="16" xfId="0" applyNumberFormat="1" applyFont="1" applyFill="1" applyBorder="1" applyAlignment="1" applyProtection="1">
      <alignment horizontal="center" vertical="center"/>
      <protection locked="0"/>
    </xf>
    <xf numFmtId="0" fontId="32" fillId="37" borderId="0" xfId="61" applyFont="1" applyFill="1" applyAlignment="1" applyProtection="1">
      <alignment horizontal="center" vertical="center"/>
      <protection locked="0"/>
    </xf>
    <xf numFmtId="0" fontId="33" fillId="37" borderId="0" xfId="61" applyFont="1" applyFill="1" applyAlignment="1" applyProtection="1">
      <alignment horizontal="center" vertical="center"/>
      <protection locked="0"/>
    </xf>
    <xf numFmtId="0" fontId="27" fillId="37" borderId="0" xfId="61" applyFont="1" applyFill="1" applyBorder="1" applyAlignment="1" applyProtection="1">
      <alignment horizontal="center" vertical="center"/>
      <protection locked="0"/>
    </xf>
    <xf numFmtId="0" fontId="27" fillId="37" borderId="0" xfId="61" applyFont="1" applyFill="1" applyAlignment="1" applyProtection="1">
      <alignment horizontal="center" vertical="center"/>
      <protection locked="0"/>
    </xf>
    <xf numFmtId="196" fontId="39" fillId="0" borderId="17" xfId="61" applyNumberFormat="1" applyFont="1" applyBorder="1" applyAlignment="1" applyProtection="1">
      <alignment horizontal="right" vertical="center"/>
      <protection locked="0"/>
    </xf>
    <xf numFmtId="196" fontId="0" fillId="0" borderId="20" xfId="61" applyNumberFormat="1" applyBorder="1" applyAlignment="1" applyProtection="1">
      <alignment horizontal="right" vertical="center"/>
      <protection locked="0"/>
    </xf>
    <xf numFmtId="196" fontId="0" fillId="0" borderId="19" xfId="61" applyNumberFormat="1" applyBorder="1" applyAlignment="1" applyProtection="1">
      <alignment horizontal="right" vertical="center"/>
      <protection locked="0"/>
    </xf>
    <xf numFmtId="0" fontId="2" fillId="0" borderId="12" xfId="61" applyFont="1" applyBorder="1" applyAlignment="1" applyProtection="1">
      <alignment horizontal="center" vertical="center"/>
      <protection locked="0"/>
    </xf>
    <xf numFmtId="0" fontId="0" fillId="0" borderId="14" xfId="61" applyBorder="1" applyAlignment="1" applyProtection="1">
      <alignment horizontal="center"/>
      <protection locked="0"/>
    </xf>
    <xf numFmtId="176" fontId="2" fillId="0" borderId="17" xfId="61" applyNumberFormat="1" applyFont="1" applyBorder="1" applyAlignment="1">
      <alignment horizontal="center" vertical="center"/>
      <protection/>
    </xf>
    <xf numFmtId="176" fontId="2" fillId="0" borderId="20" xfId="61" applyNumberFormat="1" applyFont="1" applyBorder="1" applyAlignment="1">
      <alignment horizontal="center" vertical="center"/>
      <protection/>
    </xf>
    <xf numFmtId="176" fontId="2" fillId="0" borderId="19" xfId="61" applyNumberFormat="1" applyFont="1" applyBorder="1" applyAlignment="1">
      <alignment horizontal="center" vertical="center"/>
      <protection/>
    </xf>
    <xf numFmtId="179" fontId="2" fillId="0" borderId="17" xfId="61" applyNumberFormat="1" applyFont="1" applyBorder="1" applyAlignment="1">
      <alignment horizontal="center" vertical="center"/>
      <protection/>
    </xf>
    <xf numFmtId="179" fontId="2" fillId="0" borderId="20" xfId="61" applyNumberFormat="1" applyFont="1" applyBorder="1" applyAlignment="1">
      <alignment horizontal="center" vertical="center"/>
      <protection/>
    </xf>
    <xf numFmtId="179" fontId="2" fillId="0" borderId="19" xfId="61" applyNumberFormat="1" applyFont="1" applyBorder="1" applyAlignment="1">
      <alignment horizontal="center" vertical="center"/>
      <protection/>
    </xf>
    <xf numFmtId="196" fontId="39" fillId="0" borderId="20" xfId="61" applyNumberFormat="1" applyFont="1" applyBorder="1" applyAlignment="1" applyProtection="1">
      <alignment horizontal="right" vertical="center"/>
      <protection locked="0"/>
    </xf>
    <xf numFmtId="196" fontId="39" fillId="0" borderId="19" xfId="61" applyNumberFormat="1" applyFont="1" applyBorder="1" applyAlignment="1" applyProtection="1">
      <alignment horizontal="right" vertical="center"/>
      <protection locked="0"/>
    </xf>
    <xf numFmtId="196" fontId="39" fillId="0" borderId="16" xfId="61" applyNumberFormat="1" applyFont="1" applyBorder="1" applyAlignment="1" applyProtection="1">
      <alignment horizontal="right" vertical="center"/>
      <protection locked="0"/>
    </xf>
    <xf numFmtId="196" fontId="0" fillId="0" borderId="25" xfId="61" applyNumberFormat="1" applyBorder="1" applyAlignment="1" applyProtection="1">
      <alignment horizontal="right" vertical="center"/>
      <protection locked="0"/>
    </xf>
    <xf numFmtId="196" fontId="0" fillId="0" borderId="33" xfId="61" applyNumberFormat="1" applyBorder="1" applyAlignment="1" applyProtection="1">
      <alignment horizontal="right" vertical="center"/>
      <protection locked="0"/>
    </xf>
    <xf numFmtId="0" fontId="0" fillId="0" borderId="10" xfId="0" applyBorder="1" applyAlignment="1" applyProtection="1">
      <alignment/>
      <protection hidden="1"/>
    </xf>
    <xf numFmtId="0" fontId="7" fillId="0" borderId="12" xfId="0" applyFont="1" applyBorder="1" applyAlignment="1" applyProtection="1">
      <alignment horizontal="center" vertical="center" wrapText="1"/>
      <protection locked="0"/>
    </xf>
    <xf numFmtId="0" fontId="7" fillId="0" borderId="14" xfId="0" applyFont="1" applyBorder="1" applyAlignment="1" applyProtection="1">
      <alignment horizontal="center" vertical="center" wrapText="1"/>
      <protection locked="0"/>
    </xf>
    <xf numFmtId="0" fontId="0" fillId="0" borderId="30" xfId="0" applyBorder="1" applyAlignment="1">
      <alignment/>
    </xf>
    <xf numFmtId="0" fontId="0" fillId="0" borderId="21" xfId="0" applyBorder="1" applyAlignment="1">
      <alignment/>
    </xf>
    <xf numFmtId="0" fontId="0" fillId="0" borderId="17" xfId="0" applyBorder="1" applyAlignment="1" applyProtection="1">
      <alignment/>
      <protection hidden="1"/>
    </xf>
    <xf numFmtId="0" fontId="0" fillId="0" borderId="19" xfId="0" applyBorder="1" applyAlignment="1" applyProtection="1">
      <alignment/>
      <protection hidden="1"/>
    </xf>
    <xf numFmtId="17" fontId="15" fillId="0" borderId="18" xfId="64" applyNumberFormat="1" applyFont="1" applyBorder="1" applyAlignment="1" applyProtection="1">
      <alignment horizontal="left"/>
      <protection hidden="1"/>
    </xf>
    <xf numFmtId="0" fontId="15" fillId="0" borderId="18" xfId="64" applyFont="1" applyBorder="1" applyAlignment="1" applyProtection="1">
      <alignment horizontal="left"/>
      <protection hidden="1"/>
    </xf>
    <xf numFmtId="0" fontId="15" fillId="0" borderId="21" xfId="64" applyFont="1" applyBorder="1" applyAlignment="1" applyProtection="1">
      <alignment horizontal="left"/>
      <protection hidden="1"/>
    </xf>
    <xf numFmtId="0" fontId="4" fillId="0" borderId="12" xfId="64" applyFont="1" applyBorder="1" applyAlignment="1" applyProtection="1">
      <alignment horizontal="center" vertical="center"/>
      <protection hidden="1"/>
    </xf>
    <xf numFmtId="0" fontId="4" fillId="0" borderId="13" xfId="64" applyFont="1" applyBorder="1" applyAlignment="1" applyProtection="1">
      <alignment horizontal="center" vertical="center"/>
      <protection hidden="1"/>
    </xf>
    <xf numFmtId="0" fontId="4" fillId="0" borderId="14" xfId="64" applyFont="1" applyBorder="1" applyAlignment="1" applyProtection="1">
      <alignment horizontal="center" vertical="center"/>
      <protection hidden="1"/>
    </xf>
    <xf numFmtId="0" fontId="4" fillId="0" borderId="16" xfId="64" applyFont="1" applyBorder="1" applyAlignment="1" applyProtection="1">
      <alignment horizontal="center" vertical="center"/>
      <protection hidden="1"/>
    </xf>
    <xf numFmtId="0" fontId="4" fillId="0" borderId="15" xfId="64" applyFont="1" applyBorder="1" applyAlignment="1" applyProtection="1">
      <alignment horizontal="center" vertical="center"/>
      <protection hidden="1"/>
    </xf>
    <xf numFmtId="0" fontId="4" fillId="0" borderId="11" xfId="64" applyFont="1" applyBorder="1" applyAlignment="1" applyProtection="1">
      <alignment horizontal="center" vertical="center"/>
      <protection hidden="1"/>
    </xf>
    <xf numFmtId="17" fontId="16" fillId="0" borderId="17" xfId="64" applyNumberFormat="1" applyFont="1" applyBorder="1" applyAlignment="1" applyProtection="1">
      <alignment horizontal="center" vertical="center"/>
      <protection hidden="1"/>
    </xf>
    <xf numFmtId="0" fontId="17" fillId="0" borderId="20" xfId="64" applyFont="1" applyBorder="1" applyAlignment="1">
      <alignment horizontal="center" vertical="center"/>
      <protection/>
    </xf>
    <xf numFmtId="0" fontId="17" fillId="0" borderId="34" xfId="64" applyFont="1" applyBorder="1" applyAlignment="1">
      <alignment horizontal="center" vertical="center"/>
      <protection/>
    </xf>
    <xf numFmtId="0" fontId="8" fillId="0" borderId="0" xfId="64" applyAlignment="1" applyProtection="1">
      <alignment horizontal="center"/>
      <protection hidden="1"/>
    </xf>
    <xf numFmtId="0" fontId="8" fillId="0" borderId="30" xfId="64" applyBorder="1" applyAlignment="1" applyProtection="1">
      <alignment horizontal="center"/>
      <protection hidden="1"/>
    </xf>
    <xf numFmtId="0" fontId="4" fillId="0" borderId="33" xfId="64" applyFont="1" applyBorder="1" applyAlignment="1" applyProtection="1">
      <alignment horizontal="center" vertical="center"/>
      <protection hidden="1"/>
    </xf>
    <xf numFmtId="0" fontId="4" fillId="0" borderId="18" xfId="64" applyFont="1" applyBorder="1" applyAlignment="1" applyProtection="1">
      <alignment horizontal="center" vertical="center"/>
      <protection hidden="1"/>
    </xf>
    <xf numFmtId="0" fontId="4" fillId="0" borderId="21" xfId="64" applyFont="1" applyBorder="1" applyAlignment="1" applyProtection="1">
      <alignment horizontal="center" vertical="center"/>
      <protection hidden="1"/>
    </xf>
    <xf numFmtId="14" fontId="1" fillId="0" borderId="0" xfId="0" applyNumberFormat="1" applyFont="1" applyAlignment="1" applyProtection="1">
      <alignment horizontal="center" vertical="center"/>
      <protection hidden="1"/>
    </xf>
    <xf numFmtId="184" fontId="7" fillId="0" borderId="0" xfId="64" applyNumberFormat="1" applyFont="1" applyAlignment="1" applyProtection="1">
      <alignment horizontal="center" vertical="center"/>
      <protection hidden="1"/>
    </xf>
    <xf numFmtId="0" fontId="7" fillId="0" borderId="0" xfId="64" applyFont="1" applyAlignment="1" applyProtection="1">
      <alignment horizontal="center" vertical="center"/>
      <protection hidden="1"/>
    </xf>
    <xf numFmtId="0" fontId="13" fillId="0" borderId="0" xfId="64" applyFont="1" applyAlignment="1" applyProtection="1">
      <alignment horizontal="center" vertical="center"/>
      <protection hidden="1"/>
    </xf>
    <xf numFmtId="14" fontId="23" fillId="0" borderId="0" xfId="0" applyNumberFormat="1" applyFont="1" applyAlignment="1" applyProtection="1">
      <alignment horizontal="center" vertical="center"/>
      <protection hidden="1"/>
    </xf>
    <xf numFmtId="189" fontId="4" fillId="0" borderId="0" xfId="64" applyNumberFormat="1" applyFont="1" applyAlignment="1" applyProtection="1">
      <alignment horizontal="center"/>
      <protection hidden="1"/>
    </xf>
    <xf numFmtId="0" fontId="25" fillId="0" borderId="17" xfId="0" applyFont="1" applyBorder="1" applyAlignment="1">
      <alignment horizontal="center" vertical="center"/>
    </xf>
    <xf numFmtId="0" fontId="25" fillId="0" borderId="20" xfId="0" applyFont="1" applyBorder="1" applyAlignment="1">
      <alignment horizontal="center" vertical="center"/>
    </xf>
    <xf numFmtId="0" fontId="25" fillId="0" borderId="19" xfId="0" applyFont="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11" xfId="61"/>
    <cellStyle name="標準 2 3 3" xfId="62"/>
    <cellStyle name="標準 3" xfId="63"/>
    <cellStyle name="標準_9901R&amp;DsHoliday" xfId="64"/>
    <cellStyle name="Followed Hyperlink" xfId="65"/>
    <cellStyle name="良い" xfId="66"/>
  </cellStyles>
  <dxfs count="39">
    <dxf>
      <font>
        <b val="0"/>
        <i/>
      </font>
    </dxf>
    <dxf>
      <font>
        <b val="0"/>
        <i/>
      </font>
    </dxf>
    <dxf>
      <font>
        <b val="0"/>
        <i/>
      </font>
    </dxf>
    <dxf>
      <font>
        <b val="0"/>
        <i/>
        <u val="single"/>
        <color indexed="9"/>
      </font>
      <fill>
        <patternFill>
          <bgColor indexed="57"/>
        </patternFill>
      </fill>
    </dxf>
    <dxf>
      <font>
        <b val="0"/>
        <i/>
        <u val="single"/>
        <strike val="0"/>
        <color indexed="9"/>
      </font>
      <fill>
        <patternFill>
          <bgColor indexed="61"/>
        </patternFill>
      </fill>
    </dxf>
    <dxf>
      <font>
        <b val="0"/>
        <i/>
        <u val="single"/>
        <color indexed="9"/>
      </font>
      <fill>
        <patternFill>
          <bgColor indexed="18"/>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b val="0"/>
        <i/>
      </font>
    </dxf>
    <dxf>
      <font>
        <b/>
        <i val="0"/>
        <color indexed="9"/>
      </font>
      <fill>
        <patternFill>
          <bgColor indexed="12"/>
        </patternFill>
      </fill>
    </dxf>
    <dxf>
      <font>
        <b val="0"/>
        <i/>
      </font>
    </dxf>
    <dxf>
      <font>
        <b/>
        <i val="0"/>
        <color indexed="9"/>
      </font>
      <fill>
        <patternFill>
          <bgColor indexed="12"/>
        </patternFill>
      </fill>
    </dxf>
    <dxf>
      <font>
        <color indexed="36"/>
      </font>
    </dxf>
    <dxf>
      <font>
        <color indexed="9"/>
      </font>
    </dxf>
    <dxf>
      <font>
        <color indexed="9"/>
      </font>
    </dxf>
    <dxf>
      <font>
        <color indexed="9"/>
      </font>
    </dxf>
    <dxf>
      <font>
        <color indexed="9"/>
      </font>
    </dxf>
    <dxf>
      <font>
        <color indexed="9"/>
      </font>
    </dxf>
    <dxf>
      <font>
        <color indexed="9"/>
      </font>
    </dxf>
    <dxf>
      <font>
        <color rgb="FFFFFFFF"/>
      </font>
      <border/>
    </dxf>
    <dxf>
      <font>
        <color rgb="FF800080"/>
      </font>
      <border/>
    </dxf>
    <dxf>
      <font>
        <b/>
        <i val="0"/>
        <color rgb="FFFFFFFF"/>
      </font>
      <fill>
        <patternFill>
          <bgColor rgb="FF0000FF"/>
        </patternFill>
      </fill>
      <border/>
    </dxf>
    <dxf>
      <font>
        <b val="0"/>
        <i/>
      </font>
      <border/>
    </dxf>
    <dxf>
      <font>
        <color theme="0"/>
      </font>
      <border/>
    </dxf>
    <dxf>
      <font>
        <b val="0"/>
        <i/>
        <u val="single"/>
        <color rgb="FFFFFFFF"/>
      </font>
      <fill>
        <patternFill>
          <bgColor rgb="FF000080"/>
        </patternFill>
      </fill>
      <border/>
    </dxf>
    <dxf>
      <font>
        <b val="0"/>
        <i/>
        <u val="single"/>
        <strike val="0"/>
        <color rgb="FFFFFFFF"/>
      </font>
      <fill>
        <patternFill>
          <bgColor rgb="FF993366"/>
        </patternFill>
      </fill>
      <border/>
    </dxf>
    <dxf>
      <font>
        <b val="0"/>
        <i/>
        <u val="single"/>
        <color rgb="FFFFFFFF"/>
      </font>
      <fill>
        <patternFill>
          <bgColor rgb="FF33996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1</xdr:row>
      <xdr:rowOff>19050</xdr:rowOff>
    </xdr:from>
    <xdr:to>
      <xdr:col>12</xdr:col>
      <xdr:colOff>0</xdr:colOff>
      <xdr:row>2</xdr:row>
      <xdr:rowOff>0</xdr:rowOff>
    </xdr:to>
    <xdr:sp>
      <xdr:nvSpPr>
        <xdr:cNvPr id="1" name="Line 1"/>
        <xdr:cNvSpPr>
          <a:spLocks/>
        </xdr:cNvSpPr>
      </xdr:nvSpPr>
      <xdr:spPr>
        <a:xfrm>
          <a:off x="15640050" y="342900"/>
          <a:ext cx="0" cy="6191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1</xdr:row>
      <xdr:rowOff>19050</xdr:rowOff>
    </xdr:from>
    <xdr:to>
      <xdr:col>12</xdr:col>
      <xdr:colOff>0</xdr:colOff>
      <xdr:row>2</xdr:row>
      <xdr:rowOff>0</xdr:rowOff>
    </xdr:to>
    <xdr:sp>
      <xdr:nvSpPr>
        <xdr:cNvPr id="2" name="Line 2"/>
        <xdr:cNvSpPr>
          <a:spLocks/>
        </xdr:cNvSpPr>
      </xdr:nvSpPr>
      <xdr:spPr>
        <a:xfrm>
          <a:off x="15640050" y="342900"/>
          <a:ext cx="0" cy="6191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1</xdr:row>
      <xdr:rowOff>19050</xdr:rowOff>
    </xdr:from>
    <xdr:to>
      <xdr:col>12</xdr:col>
      <xdr:colOff>0</xdr:colOff>
      <xdr:row>2</xdr:row>
      <xdr:rowOff>0</xdr:rowOff>
    </xdr:to>
    <xdr:sp>
      <xdr:nvSpPr>
        <xdr:cNvPr id="1" name="Line 1"/>
        <xdr:cNvSpPr>
          <a:spLocks/>
        </xdr:cNvSpPr>
      </xdr:nvSpPr>
      <xdr:spPr>
        <a:xfrm>
          <a:off x="15640050" y="342900"/>
          <a:ext cx="0" cy="6191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1</xdr:row>
      <xdr:rowOff>19050</xdr:rowOff>
    </xdr:from>
    <xdr:to>
      <xdr:col>12</xdr:col>
      <xdr:colOff>0</xdr:colOff>
      <xdr:row>2</xdr:row>
      <xdr:rowOff>0</xdr:rowOff>
    </xdr:to>
    <xdr:sp>
      <xdr:nvSpPr>
        <xdr:cNvPr id="2" name="Line 2"/>
        <xdr:cNvSpPr>
          <a:spLocks/>
        </xdr:cNvSpPr>
      </xdr:nvSpPr>
      <xdr:spPr>
        <a:xfrm>
          <a:off x="15640050" y="342900"/>
          <a:ext cx="0" cy="6191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T-adm-nts1\hgt-adm\WINDOWS\TEMP\9807&#24046;&#36796;&#21360;&#21047;&#12450;&#12489;&#12524;&#1247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T-adm-nts1\hgt-adm\WINDOWS\TEMP\&#25505;&#29992;\&#25505;&#29992;(9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T-adm-nts1\hgt-adm\MSOFFICE\EXCEL\L1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K:\XLS\MN\L1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26376;&#27425;&#65434;&#65422;&#65439;&#65392;&#65412;\44&#26399;\44&#26399;7&#26376;&#2423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T-adm-nts1\hgt-adm\Gen(&#24246;&#21209;)\&#26494;&#23713;&#12398;&#12501;&#12457;&#12523;&#12480;\&#27231;&#23494;&#38480;&#23450;FOLDER\9804KMOSGA\9812OAP\9901OAPcalendar\9807&#24046;&#36796;&#21360;&#21047;&#12450;&#12489;&#12524;&#1247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現地意向確認 (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振込"/>
      <sheetName val="採用名簿"/>
      <sheetName val="本給ﾃｰﾌﾞﾙ"/>
      <sheetName val="ﾃｰﾌﾞﾙ"/>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集計"/>
    </sheetNames>
    <sheetDataSet>
      <sheetData sheetId="0">
        <row r="1">
          <cell r="A1" t="str">
            <v>HIDUKE</v>
          </cell>
          <cell r="B1" t="str">
            <v>44期　5月度</v>
          </cell>
        </row>
        <row r="2">
          <cell r="A2" t="str">
            <v>JIGYO</v>
          </cell>
          <cell r="B2" t="str">
            <v>＜ＨＧＴ＞</v>
          </cell>
        </row>
        <row r="3">
          <cell r="A3" t="str">
            <v>SUBT_J</v>
          </cell>
          <cell r="B3" t="str">
            <v>上期実績</v>
          </cell>
        </row>
        <row r="4">
          <cell r="A4" t="str">
            <v>SUBT_Y</v>
          </cell>
          <cell r="B4" t="str">
            <v>上期実行予算</v>
          </cell>
        </row>
        <row r="6">
          <cell r="A6" t="str">
            <v>A1------M</v>
          </cell>
          <cell r="B6" t="str">
            <v>受託研究料</v>
          </cell>
          <cell r="C6" t="str">
            <v> </v>
          </cell>
          <cell r="D6">
            <v>0</v>
          </cell>
          <cell r="E6">
            <v>0</v>
          </cell>
        </row>
        <row r="7">
          <cell r="A7" t="str">
            <v>A2------M</v>
          </cell>
          <cell r="B7" t="str">
            <v>費用</v>
          </cell>
          <cell r="C7" t="str">
            <v> </v>
          </cell>
          <cell r="D7">
            <v>0</v>
          </cell>
          <cell r="E7">
            <v>0</v>
          </cell>
        </row>
        <row r="8">
          <cell r="A8" t="str">
            <v>A201----M</v>
          </cell>
          <cell r="B8" t="str">
            <v>直接費</v>
          </cell>
          <cell r="C8" t="str">
            <v> </v>
          </cell>
          <cell r="D8">
            <v>0</v>
          </cell>
          <cell r="E8">
            <v>0</v>
          </cell>
        </row>
        <row r="9">
          <cell r="A9" t="str">
            <v>A20101--M</v>
          </cell>
          <cell r="B9" t="str">
            <v>材料費</v>
          </cell>
          <cell r="C9" t="str">
            <v> </v>
          </cell>
          <cell r="D9">
            <v>0</v>
          </cell>
          <cell r="E9">
            <v>0</v>
          </cell>
        </row>
        <row r="10">
          <cell r="A10" t="str">
            <v>A2010101J</v>
          </cell>
          <cell r="B10" t="str">
            <v>-</v>
          </cell>
          <cell r="C10" t="str">
            <v> </v>
          </cell>
          <cell r="D10">
            <v>1357798458</v>
          </cell>
          <cell r="E10">
            <v>3036569718</v>
          </cell>
        </row>
        <row r="11">
          <cell r="A11" t="str">
            <v>A2010101M</v>
          </cell>
          <cell r="B11" t="str">
            <v>購入部品費</v>
          </cell>
          <cell r="C11" t="str">
            <v> </v>
          </cell>
          <cell r="D11">
            <v>0</v>
          </cell>
          <cell r="E11">
            <v>0</v>
          </cell>
        </row>
        <row r="12">
          <cell r="A12" t="str">
            <v>A2010102J</v>
          </cell>
          <cell r="B12" t="str">
            <v>-</v>
          </cell>
          <cell r="C12" t="str">
            <v> </v>
          </cell>
          <cell r="D12">
            <v>32396415</v>
          </cell>
          <cell r="E12">
            <v>37022300</v>
          </cell>
        </row>
        <row r="13">
          <cell r="A13" t="str">
            <v>A2010102M</v>
          </cell>
          <cell r="B13" t="str">
            <v>委託研究費（Ｈ Gr）</v>
          </cell>
          <cell r="C13" t="str">
            <v> </v>
          </cell>
          <cell r="D13">
            <v>0</v>
          </cell>
          <cell r="E13">
            <v>0</v>
          </cell>
        </row>
        <row r="14">
          <cell r="A14" t="str">
            <v>A2010103M</v>
          </cell>
          <cell r="B14" t="str">
            <v>委託研究費（ＨＲＡ）</v>
          </cell>
          <cell r="C14" t="str">
            <v> </v>
          </cell>
          <cell r="D14">
            <v>0</v>
          </cell>
          <cell r="E14">
            <v>0</v>
          </cell>
        </row>
        <row r="15">
          <cell r="A15" t="str">
            <v>A2010104M</v>
          </cell>
          <cell r="B15" t="str">
            <v>委託研究費（ＨＲＥ－Ｇ）</v>
          </cell>
          <cell r="C15" t="str">
            <v> </v>
          </cell>
          <cell r="D15">
            <v>0</v>
          </cell>
          <cell r="E15">
            <v>0</v>
          </cell>
        </row>
        <row r="16">
          <cell r="A16" t="str">
            <v>A2010105M</v>
          </cell>
          <cell r="B16" t="str">
            <v>委託研究費（ＨＲＥ－ＵＫ）</v>
          </cell>
          <cell r="C16" t="str">
            <v> </v>
          </cell>
          <cell r="D16">
            <v>0</v>
          </cell>
          <cell r="E16">
            <v>0</v>
          </cell>
        </row>
        <row r="17">
          <cell r="A17" t="str">
            <v>A2010106J</v>
          </cell>
          <cell r="B17" t="str">
            <v>-</v>
          </cell>
          <cell r="C17" t="str">
            <v> </v>
          </cell>
          <cell r="D17">
            <v>7744826</v>
          </cell>
          <cell r="E17">
            <v>177952505</v>
          </cell>
        </row>
        <row r="18">
          <cell r="A18" t="str">
            <v>A2010106M</v>
          </cell>
          <cell r="B18" t="str">
            <v>委託研究費（他）</v>
          </cell>
          <cell r="C18" t="str">
            <v> </v>
          </cell>
          <cell r="D18">
            <v>0</v>
          </cell>
          <cell r="E18">
            <v>0</v>
          </cell>
        </row>
        <row r="19">
          <cell r="A19" t="str">
            <v>A2010107J</v>
          </cell>
          <cell r="B19" t="str">
            <v>-</v>
          </cell>
          <cell r="C19" t="str">
            <v> </v>
          </cell>
          <cell r="D19">
            <v>98993717</v>
          </cell>
          <cell r="E19">
            <v>272989537</v>
          </cell>
        </row>
        <row r="20">
          <cell r="A20" t="str">
            <v>A2010107M</v>
          </cell>
          <cell r="B20" t="str">
            <v>テスト車輌費</v>
          </cell>
          <cell r="C20" t="str">
            <v> </v>
          </cell>
          <cell r="D20">
            <v>0</v>
          </cell>
          <cell r="E20">
            <v>0</v>
          </cell>
        </row>
        <row r="21">
          <cell r="A21" t="str">
            <v>A2010108J</v>
          </cell>
          <cell r="B21" t="str">
            <v>-</v>
          </cell>
          <cell r="C21" t="str">
            <v> </v>
          </cell>
          <cell r="D21">
            <v>29368578</v>
          </cell>
          <cell r="E21">
            <v>49646626</v>
          </cell>
        </row>
        <row r="22">
          <cell r="A22" t="str">
            <v>A2010108M</v>
          </cell>
          <cell r="B22" t="str">
            <v>その他材料費</v>
          </cell>
          <cell r="C22" t="str">
            <v> </v>
          </cell>
          <cell r="D22">
            <v>0</v>
          </cell>
          <cell r="E22">
            <v>0</v>
          </cell>
        </row>
        <row r="23">
          <cell r="A23" t="str">
            <v>A2010109J</v>
          </cell>
          <cell r="B23" t="str">
            <v>_</v>
          </cell>
          <cell r="C23" t="str">
            <v> </v>
          </cell>
          <cell r="D23">
            <v>-250722944</v>
          </cell>
          <cell r="E23">
            <v>-228653744</v>
          </cell>
        </row>
        <row r="24">
          <cell r="A24" t="str">
            <v>A2010109M</v>
          </cell>
          <cell r="B24" t="str">
            <v>材料費（Ｒ）</v>
          </cell>
          <cell r="C24" t="str">
            <v> </v>
          </cell>
          <cell r="D24">
            <v>0</v>
          </cell>
          <cell r="E24">
            <v>0</v>
          </cell>
        </row>
        <row r="25">
          <cell r="A25" t="str">
            <v>A20102--M</v>
          </cell>
          <cell r="B25" t="str">
            <v>テスト関係費</v>
          </cell>
          <cell r="C25" t="str">
            <v> </v>
          </cell>
          <cell r="D25">
            <v>0</v>
          </cell>
          <cell r="E25">
            <v>0</v>
          </cell>
        </row>
        <row r="26">
          <cell r="A26" t="str">
            <v>A2010201J</v>
          </cell>
          <cell r="B26" t="str">
            <v>-</v>
          </cell>
          <cell r="C26" t="str">
            <v> </v>
          </cell>
          <cell r="D26">
            <v>208283654</v>
          </cell>
          <cell r="E26">
            <v>446964587</v>
          </cell>
        </row>
        <row r="27">
          <cell r="A27" t="str">
            <v>A2010201M</v>
          </cell>
          <cell r="B27" t="str">
            <v>国内テスト関係費</v>
          </cell>
          <cell r="C27" t="str">
            <v> </v>
          </cell>
          <cell r="D27">
            <v>0</v>
          </cell>
          <cell r="E27">
            <v>0</v>
          </cell>
        </row>
        <row r="28">
          <cell r="A28" t="str">
            <v>A2010202J</v>
          </cell>
          <cell r="B28" t="str">
            <v>-</v>
          </cell>
          <cell r="C28" t="str">
            <v> </v>
          </cell>
          <cell r="D28">
            <v>250907819</v>
          </cell>
          <cell r="E28">
            <v>387407825</v>
          </cell>
        </row>
        <row r="29">
          <cell r="A29" t="str">
            <v>A2010202M</v>
          </cell>
          <cell r="B29" t="str">
            <v>海外テスト関係費</v>
          </cell>
          <cell r="C29" t="str">
            <v> </v>
          </cell>
          <cell r="D29">
            <v>0</v>
          </cell>
          <cell r="E29">
            <v>0</v>
          </cell>
        </row>
        <row r="30">
          <cell r="A30" t="str">
            <v>A2010203J</v>
          </cell>
          <cell r="B30" t="str">
            <v>_</v>
          </cell>
          <cell r="C30" t="str">
            <v> </v>
          </cell>
          <cell r="D30">
            <v>67626399</v>
          </cell>
          <cell r="E30">
            <v>108117396</v>
          </cell>
        </row>
        <row r="31">
          <cell r="A31" t="str">
            <v>A2010203M</v>
          </cell>
          <cell r="B31" t="str">
            <v>テスト関係費（Ｒ）</v>
          </cell>
          <cell r="C31" t="str">
            <v> </v>
          </cell>
          <cell r="D31">
            <v>0</v>
          </cell>
          <cell r="E31">
            <v>0</v>
          </cell>
        </row>
        <row r="32">
          <cell r="A32" t="str">
            <v>A202----M</v>
          </cell>
          <cell r="B32" t="str">
            <v>間接費</v>
          </cell>
          <cell r="C32" t="str">
            <v> </v>
          </cell>
          <cell r="D32">
            <v>0</v>
          </cell>
          <cell r="E32">
            <v>0</v>
          </cell>
        </row>
        <row r="33">
          <cell r="A33" t="str">
            <v>A20201--M</v>
          </cell>
          <cell r="B33" t="str">
            <v>労務費</v>
          </cell>
          <cell r="C33" t="str">
            <v> </v>
          </cell>
          <cell r="D33">
            <v>0</v>
          </cell>
          <cell r="E33">
            <v>0</v>
          </cell>
        </row>
        <row r="34">
          <cell r="A34" t="str">
            <v>A2020101J</v>
          </cell>
          <cell r="B34" t="str">
            <v>-</v>
          </cell>
          <cell r="C34" t="str">
            <v> </v>
          </cell>
          <cell r="D34">
            <v>1757901187</v>
          </cell>
          <cell r="E34">
            <v>3420096651</v>
          </cell>
        </row>
        <row r="35">
          <cell r="A35" t="str">
            <v>A2020101M</v>
          </cell>
          <cell r="B35" t="str">
            <v>給料</v>
          </cell>
          <cell r="C35" t="str">
            <v> </v>
          </cell>
          <cell r="D35">
            <v>0</v>
          </cell>
          <cell r="E35">
            <v>0</v>
          </cell>
        </row>
        <row r="36">
          <cell r="A36" t="str">
            <v>A2020102J</v>
          </cell>
          <cell r="B36" t="str">
            <v>-</v>
          </cell>
          <cell r="C36" t="str">
            <v> </v>
          </cell>
          <cell r="D36">
            <v>372236852</v>
          </cell>
          <cell r="E36">
            <v>743687737</v>
          </cell>
        </row>
        <row r="37">
          <cell r="A37" t="str">
            <v>A2020102M</v>
          </cell>
          <cell r="B37" t="str">
            <v>超過勤務手当</v>
          </cell>
          <cell r="C37" t="str">
            <v> </v>
          </cell>
          <cell r="D37">
            <v>0</v>
          </cell>
          <cell r="E37">
            <v>0</v>
          </cell>
        </row>
        <row r="38">
          <cell r="A38" t="str">
            <v>A2020103J</v>
          </cell>
          <cell r="B38" t="str">
            <v>-</v>
          </cell>
          <cell r="C38" t="str">
            <v> </v>
          </cell>
          <cell r="D38">
            <v>6911784</v>
          </cell>
          <cell r="E38">
            <v>13239172</v>
          </cell>
        </row>
        <row r="39">
          <cell r="A39" t="str">
            <v>A2020103M</v>
          </cell>
          <cell r="B39" t="str">
            <v>雑給</v>
          </cell>
          <cell r="C39" t="str">
            <v> </v>
          </cell>
          <cell r="D39">
            <v>0</v>
          </cell>
          <cell r="E39">
            <v>0</v>
          </cell>
        </row>
        <row r="40">
          <cell r="A40" t="str">
            <v>A2020104J</v>
          </cell>
          <cell r="B40" t="str">
            <v>-</v>
          </cell>
          <cell r="C40" t="str">
            <v> </v>
          </cell>
          <cell r="D40">
            <v>507876796</v>
          </cell>
          <cell r="E40">
            <v>996522652</v>
          </cell>
        </row>
        <row r="41">
          <cell r="A41" t="str">
            <v>A2020104M</v>
          </cell>
          <cell r="B41" t="str">
            <v>作業応援依頼費</v>
          </cell>
          <cell r="C41" t="str">
            <v> </v>
          </cell>
          <cell r="D41">
            <v>0</v>
          </cell>
          <cell r="E41">
            <v>0</v>
          </cell>
        </row>
        <row r="42">
          <cell r="A42" t="str">
            <v>A2020105J</v>
          </cell>
          <cell r="B42" t="str">
            <v>-</v>
          </cell>
          <cell r="C42" t="str">
            <v> </v>
          </cell>
          <cell r="D42">
            <v>163997940</v>
          </cell>
          <cell r="E42">
            <v>290615139</v>
          </cell>
        </row>
        <row r="43">
          <cell r="A43" t="str">
            <v>A2020105M</v>
          </cell>
          <cell r="B43" t="str">
            <v>退職金</v>
          </cell>
          <cell r="C43" t="str">
            <v> </v>
          </cell>
          <cell r="D43">
            <v>0</v>
          </cell>
          <cell r="E43">
            <v>0</v>
          </cell>
        </row>
        <row r="44">
          <cell r="A44" t="str">
            <v>A2020106M</v>
          </cell>
          <cell r="B44" t="str">
            <v>従業員賞与</v>
          </cell>
          <cell r="C44" t="str">
            <v> </v>
          </cell>
          <cell r="D44">
            <v>0</v>
          </cell>
          <cell r="E44">
            <v>0</v>
          </cell>
        </row>
        <row r="45">
          <cell r="A45" t="str">
            <v>A2020107J</v>
          </cell>
          <cell r="B45" t="str">
            <v>-</v>
          </cell>
          <cell r="C45" t="str">
            <v> </v>
          </cell>
          <cell r="D45">
            <v>873997000</v>
          </cell>
          <cell r="E45">
            <v>1747994000</v>
          </cell>
        </row>
        <row r="46">
          <cell r="A46" t="str">
            <v>A2020107M</v>
          </cell>
          <cell r="B46" t="str">
            <v>賞与繰入額</v>
          </cell>
          <cell r="C46" t="str">
            <v> </v>
          </cell>
          <cell r="D46">
            <v>0</v>
          </cell>
          <cell r="E46">
            <v>0</v>
          </cell>
        </row>
        <row r="47">
          <cell r="A47" t="str">
            <v>A2020108J</v>
          </cell>
          <cell r="B47" t="str">
            <v>-</v>
          </cell>
          <cell r="C47" t="str">
            <v> </v>
          </cell>
          <cell r="D47">
            <v>102709782</v>
          </cell>
          <cell r="E47">
            <v>201072737</v>
          </cell>
        </row>
        <row r="48">
          <cell r="A48" t="str">
            <v>A2020108M</v>
          </cell>
          <cell r="B48" t="str">
            <v>健康保険料</v>
          </cell>
          <cell r="C48" t="str">
            <v> </v>
          </cell>
          <cell r="D48">
            <v>0</v>
          </cell>
          <cell r="E48">
            <v>0</v>
          </cell>
        </row>
        <row r="49">
          <cell r="A49" t="str">
            <v>A2020109J</v>
          </cell>
          <cell r="B49" t="str">
            <v>-</v>
          </cell>
          <cell r="C49" t="str">
            <v> </v>
          </cell>
          <cell r="D49">
            <v>422909989</v>
          </cell>
          <cell r="E49">
            <v>623703848</v>
          </cell>
        </row>
        <row r="50">
          <cell r="A50" t="str">
            <v>A2020109M</v>
          </cell>
          <cell r="B50" t="str">
            <v>厚生年金保険料</v>
          </cell>
          <cell r="C50" t="str">
            <v> </v>
          </cell>
          <cell r="D50">
            <v>0</v>
          </cell>
          <cell r="E50">
            <v>0</v>
          </cell>
        </row>
        <row r="51">
          <cell r="A51" t="str">
            <v>A2020110J</v>
          </cell>
          <cell r="B51" t="str">
            <v>-</v>
          </cell>
          <cell r="C51" t="str">
            <v> </v>
          </cell>
          <cell r="D51">
            <v>30826916</v>
          </cell>
          <cell r="E51">
            <v>70914264</v>
          </cell>
        </row>
        <row r="52">
          <cell r="A52" t="str">
            <v>A2020110M</v>
          </cell>
          <cell r="B52" t="str">
            <v>労働保険料</v>
          </cell>
          <cell r="C52" t="str">
            <v> </v>
          </cell>
          <cell r="D52">
            <v>0</v>
          </cell>
          <cell r="E52">
            <v>0</v>
          </cell>
        </row>
        <row r="53">
          <cell r="A53" t="str">
            <v>A20202--M</v>
          </cell>
          <cell r="B53" t="str">
            <v>操業費</v>
          </cell>
          <cell r="C53" t="str">
            <v> </v>
          </cell>
          <cell r="D53">
            <v>0</v>
          </cell>
          <cell r="E53">
            <v>0</v>
          </cell>
        </row>
        <row r="54">
          <cell r="A54" t="str">
            <v>A2020201J</v>
          </cell>
          <cell r="B54" t="str">
            <v>-</v>
          </cell>
          <cell r="C54" t="str">
            <v> </v>
          </cell>
          <cell r="D54">
            <v>38964458</v>
          </cell>
          <cell r="E54">
            <v>66640044</v>
          </cell>
        </row>
        <row r="55">
          <cell r="A55" t="str">
            <v>A2020201M</v>
          </cell>
          <cell r="B55" t="str">
            <v>石油製品</v>
          </cell>
          <cell r="C55" t="str">
            <v> </v>
          </cell>
          <cell r="D55">
            <v>0</v>
          </cell>
          <cell r="E55">
            <v>0</v>
          </cell>
        </row>
        <row r="56">
          <cell r="A56" t="str">
            <v>A2020202J</v>
          </cell>
          <cell r="B56" t="str">
            <v>-</v>
          </cell>
          <cell r="C56" t="str">
            <v> </v>
          </cell>
          <cell r="D56">
            <v>3912003</v>
          </cell>
          <cell r="E56">
            <v>6564100</v>
          </cell>
        </row>
        <row r="57">
          <cell r="A57" t="str">
            <v>A2020202M</v>
          </cell>
          <cell r="B57" t="str">
            <v>試作補助材料</v>
          </cell>
          <cell r="C57" t="str">
            <v> </v>
          </cell>
          <cell r="D57">
            <v>0</v>
          </cell>
          <cell r="E57">
            <v>0</v>
          </cell>
        </row>
        <row r="58">
          <cell r="A58" t="str">
            <v>A2020203J</v>
          </cell>
          <cell r="B58" t="str">
            <v>-</v>
          </cell>
          <cell r="C58" t="str">
            <v> </v>
          </cell>
          <cell r="D58">
            <v>14123528</v>
          </cell>
          <cell r="E58">
            <v>17440682</v>
          </cell>
        </row>
        <row r="59">
          <cell r="A59" t="str">
            <v>A2020203M</v>
          </cell>
          <cell r="B59" t="str">
            <v>治具</v>
          </cell>
          <cell r="C59" t="str">
            <v> </v>
          </cell>
          <cell r="D59">
            <v>0</v>
          </cell>
          <cell r="E59">
            <v>0</v>
          </cell>
        </row>
        <row r="60">
          <cell r="A60" t="str">
            <v>A2020204J</v>
          </cell>
          <cell r="B60" t="str">
            <v>-</v>
          </cell>
          <cell r="C60" t="str">
            <v> </v>
          </cell>
          <cell r="D60">
            <v>8433141</v>
          </cell>
          <cell r="E60">
            <v>14582182</v>
          </cell>
        </row>
        <row r="61">
          <cell r="A61" t="str">
            <v>A2020204M</v>
          </cell>
          <cell r="B61" t="str">
            <v>消耗工具</v>
          </cell>
          <cell r="C61" t="str">
            <v> </v>
          </cell>
          <cell r="D61">
            <v>0</v>
          </cell>
          <cell r="E61">
            <v>0</v>
          </cell>
        </row>
        <row r="62">
          <cell r="A62" t="str">
            <v>A2020205J</v>
          </cell>
          <cell r="B62" t="str">
            <v>-</v>
          </cell>
          <cell r="C62" t="str">
            <v> </v>
          </cell>
          <cell r="D62">
            <v>1613023</v>
          </cell>
          <cell r="E62">
            <v>3501828</v>
          </cell>
        </row>
        <row r="63">
          <cell r="A63" t="str">
            <v>A2020205M</v>
          </cell>
          <cell r="B63" t="str">
            <v>試験研究用器具費（レンタル・リース）</v>
          </cell>
          <cell r="C63" t="str">
            <v> </v>
          </cell>
          <cell r="D63">
            <v>0</v>
          </cell>
          <cell r="E63">
            <v>0</v>
          </cell>
        </row>
        <row r="64">
          <cell r="A64" t="str">
            <v>A2020206J</v>
          </cell>
          <cell r="B64" t="str">
            <v>-</v>
          </cell>
          <cell r="C64" t="str">
            <v> </v>
          </cell>
          <cell r="D64">
            <v>20847240</v>
          </cell>
          <cell r="E64">
            <v>31916940</v>
          </cell>
        </row>
        <row r="65">
          <cell r="A65" t="str">
            <v>A2020206M</v>
          </cell>
          <cell r="B65" t="str">
            <v>試験研究用器具費（研究器具）</v>
          </cell>
          <cell r="C65" t="str">
            <v> </v>
          </cell>
          <cell r="D65">
            <v>0</v>
          </cell>
          <cell r="E65">
            <v>0</v>
          </cell>
        </row>
        <row r="66">
          <cell r="A66" t="str">
            <v>A2020207J</v>
          </cell>
          <cell r="B66" t="str">
            <v>-</v>
          </cell>
          <cell r="C66" t="str">
            <v> </v>
          </cell>
          <cell r="D66">
            <v>8405760</v>
          </cell>
          <cell r="E66">
            <v>15607813</v>
          </cell>
        </row>
        <row r="67">
          <cell r="A67" t="str">
            <v>A2020207M</v>
          </cell>
          <cell r="B67" t="str">
            <v>試験研究用器具費（テスト治具）</v>
          </cell>
          <cell r="C67" t="str">
            <v> </v>
          </cell>
          <cell r="D67">
            <v>0</v>
          </cell>
          <cell r="E67">
            <v>0</v>
          </cell>
        </row>
        <row r="68">
          <cell r="A68" t="str">
            <v>A2020208J</v>
          </cell>
          <cell r="B68" t="str">
            <v>-</v>
          </cell>
          <cell r="C68" t="str">
            <v> </v>
          </cell>
          <cell r="D68">
            <v>1997600</v>
          </cell>
          <cell r="E68">
            <v>3648450</v>
          </cell>
        </row>
        <row r="69">
          <cell r="A69" t="str">
            <v>A2020208M</v>
          </cell>
          <cell r="B69" t="str">
            <v>作業用備品</v>
          </cell>
          <cell r="C69" t="str">
            <v> </v>
          </cell>
          <cell r="D69">
            <v>0</v>
          </cell>
          <cell r="E69">
            <v>0</v>
          </cell>
        </row>
        <row r="70">
          <cell r="A70" t="str">
            <v>A2020209J</v>
          </cell>
          <cell r="B70" t="str">
            <v>-</v>
          </cell>
          <cell r="C70" t="str">
            <v> </v>
          </cell>
          <cell r="D70">
            <v>2600000</v>
          </cell>
          <cell r="E70">
            <v>2600000</v>
          </cell>
        </row>
        <row r="71">
          <cell r="A71" t="str">
            <v>A2020209M</v>
          </cell>
          <cell r="B71" t="str">
            <v>複合検具</v>
          </cell>
          <cell r="C71" t="str">
            <v> </v>
          </cell>
          <cell r="D71">
            <v>0</v>
          </cell>
          <cell r="E71">
            <v>0</v>
          </cell>
        </row>
        <row r="72">
          <cell r="A72" t="str">
            <v>A2020210J</v>
          </cell>
          <cell r="B72" t="str">
            <v>-</v>
          </cell>
          <cell r="C72" t="str">
            <v> </v>
          </cell>
          <cell r="D72">
            <v>135225793</v>
          </cell>
          <cell r="E72">
            <v>271233608</v>
          </cell>
        </row>
        <row r="73">
          <cell r="A73" t="str">
            <v>A2020210M</v>
          </cell>
          <cell r="B73" t="str">
            <v>電力料</v>
          </cell>
          <cell r="C73" t="str">
            <v> </v>
          </cell>
          <cell r="D73">
            <v>0</v>
          </cell>
          <cell r="E73">
            <v>0</v>
          </cell>
        </row>
        <row r="74">
          <cell r="A74" t="str">
            <v>A2020211J</v>
          </cell>
          <cell r="B74" t="str">
            <v>-</v>
          </cell>
          <cell r="C74" t="str">
            <v> </v>
          </cell>
          <cell r="D74">
            <v>3823024</v>
          </cell>
          <cell r="E74">
            <v>6152948</v>
          </cell>
        </row>
        <row r="75">
          <cell r="A75" t="str">
            <v>A2020211M</v>
          </cell>
          <cell r="B75" t="str">
            <v>燃料費</v>
          </cell>
          <cell r="C75" t="str">
            <v> </v>
          </cell>
          <cell r="D75">
            <v>0</v>
          </cell>
          <cell r="E75">
            <v>0</v>
          </cell>
        </row>
        <row r="76">
          <cell r="A76" t="str">
            <v>A2020212J</v>
          </cell>
          <cell r="B76" t="str">
            <v>-</v>
          </cell>
          <cell r="C76" t="str">
            <v> </v>
          </cell>
          <cell r="D76">
            <v>960840</v>
          </cell>
          <cell r="E76">
            <v>446840</v>
          </cell>
        </row>
        <row r="77">
          <cell r="A77" t="str">
            <v>A2020212M</v>
          </cell>
          <cell r="B77" t="str">
            <v>水道料</v>
          </cell>
          <cell r="C77" t="str">
            <v> </v>
          </cell>
          <cell r="D77">
            <v>0</v>
          </cell>
          <cell r="E77">
            <v>0</v>
          </cell>
        </row>
        <row r="78">
          <cell r="A78" t="str">
            <v>A2020213J</v>
          </cell>
          <cell r="B78" t="str">
            <v>-</v>
          </cell>
          <cell r="C78" t="str">
            <v> </v>
          </cell>
          <cell r="D78">
            <v>0</v>
          </cell>
          <cell r="E78">
            <v>12500</v>
          </cell>
        </row>
        <row r="79">
          <cell r="A79" t="str">
            <v>A2020213M</v>
          </cell>
          <cell r="B79" t="str">
            <v>作業用消耗品費（設計用）</v>
          </cell>
          <cell r="C79" t="str">
            <v> </v>
          </cell>
          <cell r="D79">
            <v>0</v>
          </cell>
          <cell r="E79">
            <v>0</v>
          </cell>
        </row>
        <row r="80">
          <cell r="A80" t="str">
            <v>A2020214J</v>
          </cell>
          <cell r="B80" t="str">
            <v>-</v>
          </cell>
          <cell r="C80" t="str">
            <v> </v>
          </cell>
          <cell r="D80">
            <v>32864420</v>
          </cell>
          <cell r="E80">
            <v>64611942</v>
          </cell>
        </row>
        <row r="81">
          <cell r="A81" t="str">
            <v>A2020214M</v>
          </cell>
          <cell r="B81" t="str">
            <v>作業用消耗品費（一般）</v>
          </cell>
          <cell r="C81" t="str">
            <v> </v>
          </cell>
          <cell r="D81">
            <v>0</v>
          </cell>
          <cell r="E81">
            <v>0</v>
          </cell>
        </row>
        <row r="82">
          <cell r="A82" t="str">
            <v>A2020215J</v>
          </cell>
          <cell r="B82" t="str">
            <v>-</v>
          </cell>
          <cell r="C82" t="str">
            <v> </v>
          </cell>
          <cell r="D82">
            <v>7986280</v>
          </cell>
          <cell r="E82">
            <v>8975272</v>
          </cell>
        </row>
        <row r="83">
          <cell r="A83" t="str">
            <v>A2020215M</v>
          </cell>
          <cell r="B83" t="str">
            <v>作業用消耗品費（安全）</v>
          </cell>
          <cell r="C83" t="str">
            <v> </v>
          </cell>
          <cell r="D83">
            <v>0</v>
          </cell>
          <cell r="E83">
            <v>0</v>
          </cell>
        </row>
        <row r="84">
          <cell r="A84" t="str">
            <v>A2020216J</v>
          </cell>
          <cell r="B84" t="str">
            <v>-</v>
          </cell>
          <cell r="C84" t="str">
            <v> </v>
          </cell>
          <cell r="D84">
            <v>0</v>
          </cell>
          <cell r="E84">
            <v>0</v>
          </cell>
        </row>
        <row r="85">
          <cell r="A85" t="str">
            <v>A2020216M</v>
          </cell>
          <cell r="B85" t="str">
            <v>作業用消耗品費（設管）</v>
          </cell>
          <cell r="C85" t="str">
            <v> </v>
          </cell>
          <cell r="D85">
            <v>0</v>
          </cell>
          <cell r="E85">
            <v>0</v>
          </cell>
        </row>
        <row r="86">
          <cell r="A86" t="str">
            <v>A2020217J</v>
          </cell>
          <cell r="B86" t="str">
            <v>-</v>
          </cell>
          <cell r="C86" t="str">
            <v> </v>
          </cell>
          <cell r="D86">
            <v>39118456</v>
          </cell>
          <cell r="E86">
            <v>75712133</v>
          </cell>
        </row>
        <row r="87">
          <cell r="A87" t="str">
            <v>A2020217M</v>
          </cell>
          <cell r="B87" t="str">
            <v>図面費</v>
          </cell>
          <cell r="C87" t="str">
            <v> </v>
          </cell>
          <cell r="D87">
            <v>0</v>
          </cell>
          <cell r="E87">
            <v>0</v>
          </cell>
        </row>
        <row r="88">
          <cell r="A88" t="str">
            <v>A20203--M</v>
          </cell>
          <cell r="B88" t="str">
            <v>設備費</v>
          </cell>
          <cell r="C88" t="str">
            <v> </v>
          </cell>
          <cell r="D88">
            <v>0</v>
          </cell>
          <cell r="E88">
            <v>0</v>
          </cell>
        </row>
        <row r="89">
          <cell r="A89" t="str">
            <v>A2020301J</v>
          </cell>
          <cell r="B89" t="str">
            <v>-</v>
          </cell>
          <cell r="C89" t="str">
            <v> </v>
          </cell>
          <cell r="D89">
            <v>1077540</v>
          </cell>
          <cell r="E89">
            <v>2027270</v>
          </cell>
        </row>
        <row r="90">
          <cell r="A90" t="str">
            <v>A2020301M</v>
          </cell>
          <cell r="B90" t="str">
            <v>機械修理</v>
          </cell>
          <cell r="C90" t="str">
            <v> </v>
          </cell>
          <cell r="D90">
            <v>0</v>
          </cell>
          <cell r="E90">
            <v>0</v>
          </cell>
        </row>
        <row r="91">
          <cell r="A91" t="str">
            <v>A2020302J</v>
          </cell>
          <cell r="B91" t="str">
            <v>-</v>
          </cell>
          <cell r="C91" t="str">
            <v> </v>
          </cell>
          <cell r="D91">
            <v>16960456</v>
          </cell>
          <cell r="E91">
            <v>30086636</v>
          </cell>
        </row>
        <row r="92">
          <cell r="A92" t="str">
            <v>A2020302M</v>
          </cell>
          <cell r="B92" t="str">
            <v>研究設備修理</v>
          </cell>
          <cell r="C92" t="str">
            <v> </v>
          </cell>
          <cell r="D92">
            <v>0</v>
          </cell>
          <cell r="E92">
            <v>0</v>
          </cell>
        </row>
        <row r="93">
          <cell r="A93" t="str">
            <v>A2020303J</v>
          </cell>
          <cell r="B93" t="str">
            <v>-</v>
          </cell>
          <cell r="C93" t="str">
            <v> </v>
          </cell>
          <cell r="D93">
            <v>56458004</v>
          </cell>
          <cell r="E93">
            <v>72287737</v>
          </cell>
        </row>
        <row r="94">
          <cell r="A94" t="str">
            <v>A2020303M</v>
          </cell>
          <cell r="B94" t="str">
            <v>一般設備修理</v>
          </cell>
          <cell r="C94" t="str">
            <v> </v>
          </cell>
          <cell r="D94">
            <v>0</v>
          </cell>
          <cell r="E94">
            <v>0</v>
          </cell>
        </row>
        <row r="95">
          <cell r="A95" t="str">
            <v>A2020304J</v>
          </cell>
          <cell r="B95" t="str">
            <v>-</v>
          </cell>
          <cell r="C95" t="str">
            <v> </v>
          </cell>
          <cell r="D95">
            <v>9938840</v>
          </cell>
          <cell r="E95">
            <v>14559840</v>
          </cell>
        </row>
        <row r="96">
          <cell r="A96" t="str">
            <v>A2020304M</v>
          </cell>
          <cell r="B96" t="str">
            <v>土木建築修理</v>
          </cell>
          <cell r="C96" t="str">
            <v> </v>
          </cell>
          <cell r="D96">
            <v>0</v>
          </cell>
          <cell r="E96">
            <v>0</v>
          </cell>
        </row>
        <row r="97">
          <cell r="A97" t="str">
            <v>A2020305J</v>
          </cell>
          <cell r="B97" t="str">
            <v>-</v>
          </cell>
          <cell r="C97" t="str">
            <v> </v>
          </cell>
          <cell r="D97">
            <v>11690707</v>
          </cell>
          <cell r="E97">
            <v>12190707</v>
          </cell>
        </row>
        <row r="98">
          <cell r="A98" t="str">
            <v>A2020305M</v>
          </cell>
          <cell r="B98" t="str">
            <v>Ｌ／Ｏ費</v>
          </cell>
          <cell r="C98" t="str">
            <v> </v>
          </cell>
          <cell r="D98">
            <v>0</v>
          </cell>
          <cell r="E98">
            <v>0</v>
          </cell>
        </row>
        <row r="99">
          <cell r="A99" t="str">
            <v>A2020306M</v>
          </cell>
          <cell r="B99" t="str">
            <v>Ｌ／Ｏ費（Ａ）</v>
          </cell>
          <cell r="C99" t="str">
            <v> </v>
          </cell>
          <cell r="D99">
            <v>0</v>
          </cell>
          <cell r="E99">
            <v>0</v>
          </cell>
        </row>
        <row r="100">
          <cell r="A100" t="str">
            <v>A2020307M</v>
          </cell>
          <cell r="B100" t="str">
            <v>Ｌ／Ｏ費（Ｂ）</v>
          </cell>
          <cell r="C100" t="str">
            <v> </v>
          </cell>
          <cell r="D100">
            <v>0</v>
          </cell>
          <cell r="E100">
            <v>0</v>
          </cell>
        </row>
        <row r="101">
          <cell r="A101" t="str">
            <v>A2020308J</v>
          </cell>
          <cell r="B101" t="str">
            <v>-</v>
          </cell>
          <cell r="C101" t="str">
            <v> </v>
          </cell>
          <cell r="D101">
            <v>10253100</v>
          </cell>
          <cell r="E101">
            <v>20455100</v>
          </cell>
        </row>
        <row r="102">
          <cell r="A102" t="str">
            <v>A2020308M</v>
          </cell>
          <cell r="B102" t="str">
            <v>固定資産税</v>
          </cell>
          <cell r="C102" t="str">
            <v> </v>
          </cell>
          <cell r="D102">
            <v>0</v>
          </cell>
          <cell r="E102">
            <v>0</v>
          </cell>
        </row>
        <row r="103">
          <cell r="A103" t="str">
            <v>A2020309J</v>
          </cell>
          <cell r="B103" t="str">
            <v>-</v>
          </cell>
          <cell r="C103" t="str">
            <v> </v>
          </cell>
          <cell r="D103">
            <v>269192623</v>
          </cell>
          <cell r="E103">
            <v>531665425</v>
          </cell>
        </row>
        <row r="104">
          <cell r="A104" t="str">
            <v>A2020309M</v>
          </cell>
          <cell r="B104" t="str">
            <v>減価償却費</v>
          </cell>
          <cell r="C104" t="str">
            <v> </v>
          </cell>
          <cell r="D104">
            <v>0</v>
          </cell>
          <cell r="E104">
            <v>0</v>
          </cell>
        </row>
        <row r="105">
          <cell r="A105" t="str">
            <v>A2020310J</v>
          </cell>
          <cell r="B105" t="str">
            <v>-</v>
          </cell>
          <cell r="C105" t="str">
            <v> </v>
          </cell>
          <cell r="D105">
            <v>2253459</v>
          </cell>
          <cell r="E105">
            <v>4506918</v>
          </cell>
        </row>
        <row r="106">
          <cell r="A106" t="str">
            <v>A2020310M</v>
          </cell>
          <cell r="B106" t="str">
            <v>火災保険料</v>
          </cell>
          <cell r="C106" t="str">
            <v> </v>
          </cell>
          <cell r="D106">
            <v>0</v>
          </cell>
          <cell r="E106">
            <v>0</v>
          </cell>
        </row>
        <row r="107">
          <cell r="A107" t="str">
            <v>A2020311J</v>
          </cell>
          <cell r="B107" t="str">
            <v>-</v>
          </cell>
          <cell r="C107" t="str">
            <v> </v>
          </cell>
          <cell r="D107">
            <v>373568435</v>
          </cell>
          <cell r="E107">
            <v>685715441</v>
          </cell>
        </row>
        <row r="108">
          <cell r="A108" t="str">
            <v>A2020311M</v>
          </cell>
          <cell r="B108" t="str">
            <v>固定資産賃借料</v>
          </cell>
          <cell r="C108" t="str">
            <v> </v>
          </cell>
          <cell r="D108">
            <v>0</v>
          </cell>
          <cell r="E108">
            <v>0</v>
          </cell>
        </row>
        <row r="109">
          <cell r="A109" t="str">
            <v>A2020312J</v>
          </cell>
          <cell r="B109" t="str">
            <v>-</v>
          </cell>
          <cell r="C109" t="str">
            <v> </v>
          </cell>
          <cell r="D109">
            <v>816057</v>
          </cell>
          <cell r="E109">
            <v>1589602</v>
          </cell>
        </row>
        <row r="110">
          <cell r="A110" t="str">
            <v>A2020312M</v>
          </cell>
          <cell r="B110" t="str">
            <v>連絡車関係費</v>
          </cell>
          <cell r="C110" t="str">
            <v> </v>
          </cell>
          <cell r="D110">
            <v>0</v>
          </cell>
          <cell r="E110">
            <v>0</v>
          </cell>
        </row>
        <row r="111">
          <cell r="A111" t="str">
            <v>A20204--M</v>
          </cell>
          <cell r="B111" t="str">
            <v>管理費</v>
          </cell>
          <cell r="C111" t="str">
            <v> </v>
          </cell>
          <cell r="D111">
            <v>0</v>
          </cell>
          <cell r="E111">
            <v>0</v>
          </cell>
        </row>
        <row r="112">
          <cell r="A112" t="str">
            <v>A2020401J</v>
          </cell>
          <cell r="B112" t="str">
            <v>-</v>
          </cell>
          <cell r="C112" t="str">
            <v> </v>
          </cell>
          <cell r="D112">
            <v>41691322</v>
          </cell>
          <cell r="E112">
            <v>84621994</v>
          </cell>
        </row>
        <row r="113">
          <cell r="A113" t="str">
            <v>A2020401M</v>
          </cell>
          <cell r="B113" t="str">
            <v>給食補助金</v>
          </cell>
          <cell r="C113" t="str">
            <v> </v>
          </cell>
          <cell r="D113">
            <v>0</v>
          </cell>
          <cell r="E113">
            <v>0</v>
          </cell>
        </row>
        <row r="114">
          <cell r="A114" t="str">
            <v>A2020402J</v>
          </cell>
          <cell r="B114" t="str">
            <v>-</v>
          </cell>
          <cell r="C114" t="str">
            <v> </v>
          </cell>
          <cell r="D114">
            <v>3936350</v>
          </cell>
          <cell r="E114">
            <v>5553092</v>
          </cell>
        </row>
        <row r="115">
          <cell r="A115" t="str">
            <v>A2020402M</v>
          </cell>
          <cell r="B115" t="str">
            <v>レクリェエーション費</v>
          </cell>
          <cell r="C115" t="str">
            <v> </v>
          </cell>
          <cell r="D115">
            <v>0</v>
          </cell>
          <cell r="E115">
            <v>0</v>
          </cell>
        </row>
        <row r="116">
          <cell r="A116" t="str">
            <v>A2020403J</v>
          </cell>
          <cell r="B116" t="str">
            <v>-</v>
          </cell>
          <cell r="C116" t="str">
            <v> </v>
          </cell>
          <cell r="D116">
            <v>6023595</v>
          </cell>
          <cell r="E116">
            <v>11786269</v>
          </cell>
        </row>
        <row r="117">
          <cell r="A117" t="str">
            <v>A2020403M</v>
          </cell>
          <cell r="B117" t="str">
            <v>貸与品</v>
          </cell>
          <cell r="C117" t="str">
            <v> </v>
          </cell>
          <cell r="D117">
            <v>0</v>
          </cell>
          <cell r="E117">
            <v>0</v>
          </cell>
        </row>
        <row r="118">
          <cell r="A118" t="str">
            <v>A2020404J</v>
          </cell>
          <cell r="B118" t="str">
            <v>-</v>
          </cell>
          <cell r="C118" t="str">
            <v> </v>
          </cell>
          <cell r="D118">
            <v>-4609324</v>
          </cell>
          <cell r="E118">
            <v>-16004087</v>
          </cell>
        </row>
        <row r="119">
          <cell r="A119" t="str">
            <v>A2020404M</v>
          </cell>
          <cell r="B119" t="str">
            <v>診療関係費</v>
          </cell>
          <cell r="C119" t="str">
            <v> </v>
          </cell>
          <cell r="D119">
            <v>0</v>
          </cell>
          <cell r="E119">
            <v>0</v>
          </cell>
        </row>
        <row r="120">
          <cell r="A120" t="str">
            <v>A2020405J</v>
          </cell>
          <cell r="B120" t="str">
            <v>-</v>
          </cell>
          <cell r="C120" t="str">
            <v> </v>
          </cell>
          <cell r="D120">
            <v>5640543</v>
          </cell>
          <cell r="E120">
            <v>9561205</v>
          </cell>
        </row>
        <row r="121">
          <cell r="A121" t="str">
            <v>A2020405M</v>
          </cell>
          <cell r="B121" t="str">
            <v>安全衛生費</v>
          </cell>
          <cell r="C121" t="str">
            <v> </v>
          </cell>
          <cell r="D121">
            <v>0</v>
          </cell>
          <cell r="E121">
            <v>0</v>
          </cell>
        </row>
        <row r="122">
          <cell r="A122" t="str">
            <v>A2020406J</v>
          </cell>
          <cell r="B122" t="str">
            <v>-</v>
          </cell>
          <cell r="C122" t="str">
            <v> </v>
          </cell>
          <cell r="D122">
            <v>8237397</v>
          </cell>
          <cell r="E122">
            <v>18170063</v>
          </cell>
        </row>
        <row r="123">
          <cell r="A123" t="str">
            <v>A2020406M</v>
          </cell>
          <cell r="B123" t="str">
            <v>研修関係費</v>
          </cell>
          <cell r="C123" t="str">
            <v> </v>
          </cell>
          <cell r="D123">
            <v>0</v>
          </cell>
          <cell r="E123">
            <v>0</v>
          </cell>
        </row>
        <row r="124">
          <cell r="A124" t="str">
            <v>A2020407J</v>
          </cell>
          <cell r="B124" t="str">
            <v>-</v>
          </cell>
          <cell r="C124" t="str">
            <v> </v>
          </cell>
          <cell r="D124">
            <v>149537025</v>
          </cell>
          <cell r="E124">
            <v>281646079</v>
          </cell>
        </row>
        <row r="125">
          <cell r="A125" t="str">
            <v>A2020407M</v>
          </cell>
          <cell r="B125" t="str">
            <v>寮・社宅管理費</v>
          </cell>
          <cell r="C125" t="str">
            <v> </v>
          </cell>
          <cell r="D125">
            <v>0</v>
          </cell>
          <cell r="E125">
            <v>0</v>
          </cell>
        </row>
        <row r="126">
          <cell r="A126" t="str">
            <v>A2020408J</v>
          </cell>
          <cell r="B126" t="str">
            <v>-</v>
          </cell>
          <cell r="C126" t="str">
            <v> </v>
          </cell>
          <cell r="D126">
            <v>44063878</v>
          </cell>
          <cell r="E126">
            <v>79779837</v>
          </cell>
        </row>
        <row r="127">
          <cell r="A127" t="str">
            <v>A2020408M</v>
          </cell>
          <cell r="B127" t="str">
            <v>その他厚生費</v>
          </cell>
          <cell r="C127" t="str">
            <v> </v>
          </cell>
          <cell r="D127">
            <v>0</v>
          </cell>
          <cell r="E127">
            <v>0</v>
          </cell>
        </row>
        <row r="128">
          <cell r="A128" t="str">
            <v>A2020409J</v>
          </cell>
          <cell r="B128" t="str">
            <v>-</v>
          </cell>
          <cell r="C128" t="str">
            <v> </v>
          </cell>
          <cell r="D128">
            <v>13887093</v>
          </cell>
          <cell r="E128">
            <v>47553838</v>
          </cell>
        </row>
        <row r="129">
          <cell r="A129" t="str">
            <v>A2020409M</v>
          </cell>
          <cell r="B129" t="str">
            <v>国内旅費交通費</v>
          </cell>
          <cell r="C129" t="str">
            <v> </v>
          </cell>
          <cell r="D129">
            <v>0</v>
          </cell>
          <cell r="E129">
            <v>0</v>
          </cell>
        </row>
        <row r="130">
          <cell r="A130" t="str">
            <v>A2020410J</v>
          </cell>
          <cell r="B130" t="str">
            <v>-</v>
          </cell>
          <cell r="C130" t="str">
            <v> </v>
          </cell>
          <cell r="D130">
            <v>26906689</v>
          </cell>
          <cell r="E130">
            <v>49889337</v>
          </cell>
        </row>
        <row r="131">
          <cell r="A131" t="str">
            <v>A2020410M</v>
          </cell>
          <cell r="B131" t="str">
            <v>海外旅費交通費</v>
          </cell>
          <cell r="C131" t="str">
            <v> </v>
          </cell>
          <cell r="D131">
            <v>0</v>
          </cell>
          <cell r="E131">
            <v>0</v>
          </cell>
        </row>
        <row r="132">
          <cell r="A132" t="str">
            <v>A2020411J</v>
          </cell>
          <cell r="B132" t="str">
            <v>-</v>
          </cell>
          <cell r="C132" t="str">
            <v> </v>
          </cell>
          <cell r="D132">
            <v>112905</v>
          </cell>
          <cell r="E132">
            <v>266429</v>
          </cell>
        </row>
        <row r="133">
          <cell r="A133" t="str">
            <v>A2020411M</v>
          </cell>
          <cell r="B133" t="str">
            <v>採用関係費</v>
          </cell>
          <cell r="C133" t="str">
            <v> </v>
          </cell>
          <cell r="D133">
            <v>0</v>
          </cell>
          <cell r="E133">
            <v>0</v>
          </cell>
        </row>
        <row r="134">
          <cell r="A134" t="str">
            <v>A2020412J</v>
          </cell>
          <cell r="B134" t="str">
            <v>-</v>
          </cell>
          <cell r="C134" t="str">
            <v> </v>
          </cell>
          <cell r="D134">
            <v>742422244</v>
          </cell>
          <cell r="E134">
            <v>1401824617</v>
          </cell>
        </row>
        <row r="135">
          <cell r="A135" t="str">
            <v>A2020412M</v>
          </cell>
          <cell r="B135" t="str">
            <v>技術電子計算機費</v>
          </cell>
          <cell r="C135" t="str">
            <v> </v>
          </cell>
          <cell r="D135">
            <v>0</v>
          </cell>
          <cell r="E135">
            <v>0</v>
          </cell>
        </row>
        <row r="136">
          <cell r="A136" t="str">
            <v>A2020413J</v>
          </cell>
          <cell r="B136" t="str">
            <v>-</v>
          </cell>
          <cell r="C136" t="str">
            <v> </v>
          </cell>
          <cell r="D136">
            <v>78014490</v>
          </cell>
          <cell r="E136">
            <v>153852092</v>
          </cell>
        </row>
        <row r="137">
          <cell r="A137" t="str">
            <v>A2020413M</v>
          </cell>
          <cell r="B137" t="str">
            <v>事務電子計算機費</v>
          </cell>
          <cell r="C137" t="str">
            <v> </v>
          </cell>
          <cell r="D137">
            <v>0</v>
          </cell>
          <cell r="E137">
            <v>0</v>
          </cell>
        </row>
        <row r="138">
          <cell r="A138" t="str">
            <v>A2020414M</v>
          </cell>
          <cell r="B138" t="str">
            <v>工業所有権管理費</v>
          </cell>
          <cell r="C138" t="str">
            <v> </v>
          </cell>
          <cell r="D138">
            <v>0</v>
          </cell>
          <cell r="E138">
            <v>0</v>
          </cell>
        </row>
        <row r="139">
          <cell r="A139" t="str">
            <v>A2020415J</v>
          </cell>
          <cell r="B139" t="str">
            <v>-</v>
          </cell>
          <cell r="C139" t="str">
            <v> </v>
          </cell>
          <cell r="D139">
            <v>1077469</v>
          </cell>
          <cell r="E139">
            <v>2408411</v>
          </cell>
        </row>
        <row r="140">
          <cell r="A140" t="str">
            <v>A2020415M</v>
          </cell>
          <cell r="B140" t="str">
            <v>運送保管料</v>
          </cell>
          <cell r="C140" t="str">
            <v> </v>
          </cell>
          <cell r="D140">
            <v>0</v>
          </cell>
          <cell r="E140">
            <v>0</v>
          </cell>
        </row>
        <row r="141">
          <cell r="A141" t="str">
            <v>A2020416J</v>
          </cell>
          <cell r="B141" t="str">
            <v>-</v>
          </cell>
          <cell r="C141" t="str">
            <v> </v>
          </cell>
          <cell r="D141">
            <v>6232101</v>
          </cell>
          <cell r="E141">
            <v>13103553</v>
          </cell>
        </row>
        <row r="142">
          <cell r="A142" t="str">
            <v>A2020416M</v>
          </cell>
          <cell r="B142" t="str">
            <v>事務用消耗品</v>
          </cell>
          <cell r="C142" t="str">
            <v> </v>
          </cell>
          <cell r="D142">
            <v>0</v>
          </cell>
          <cell r="E142">
            <v>0</v>
          </cell>
        </row>
        <row r="143">
          <cell r="A143" t="str">
            <v>A2020417J</v>
          </cell>
          <cell r="B143" t="str">
            <v>-</v>
          </cell>
          <cell r="C143" t="str">
            <v> </v>
          </cell>
          <cell r="D143">
            <v>27563952</v>
          </cell>
          <cell r="E143">
            <v>48685173</v>
          </cell>
        </row>
        <row r="144">
          <cell r="A144" t="str">
            <v>A2020417M</v>
          </cell>
          <cell r="B144" t="str">
            <v>技術調査費</v>
          </cell>
          <cell r="C144" t="str">
            <v> </v>
          </cell>
          <cell r="D144">
            <v>0</v>
          </cell>
          <cell r="E144">
            <v>0</v>
          </cell>
        </row>
        <row r="145">
          <cell r="A145" t="str">
            <v>A2020418J</v>
          </cell>
          <cell r="B145" t="str">
            <v>-</v>
          </cell>
          <cell r="C145" t="str">
            <v> </v>
          </cell>
          <cell r="D145">
            <v>0</v>
          </cell>
          <cell r="E145">
            <v>1820</v>
          </cell>
        </row>
        <row r="146">
          <cell r="A146" t="str">
            <v>A2020418M</v>
          </cell>
          <cell r="B146" t="str">
            <v>人事調査費</v>
          </cell>
          <cell r="C146" t="str">
            <v> </v>
          </cell>
          <cell r="D146">
            <v>0</v>
          </cell>
          <cell r="E146">
            <v>0</v>
          </cell>
        </row>
        <row r="147">
          <cell r="A147" t="str">
            <v>A2020419J</v>
          </cell>
          <cell r="B147" t="str">
            <v>-</v>
          </cell>
          <cell r="C147" t="str">
            <v> </v>
          </cell>
          <cell r="D147">
            <v>26122836</v>
          </cell>
          <cell r="E147">
            <v>47244137</v>
          </cell>
        </row>
        <row r="148">
          <cell r="A148" t="str">
            <v>A2020419M</v>
          </cell>
          <cell r="B148" t="str">
            <v>通信費</v>
          </cell>
          <cell r="C148" t="str">
            <v> </v>
          </cell>
          <cell r="D148">
            <v>0</v>
          </cell>
          <cell r="E148">
            <v>0</v>
          </cell>
        </row>
        <row r="149">
          <cell r="A149" t="str">
            <v>A2020420J</v>
          </cell>
          <cell r="B149" t="str">
            <v>-</v>
          </cell>
          <cell r="C149" t="str">
            <v> </v>
          </cell>
          <cell r="D149">
            <v>7747158</v>
          </cell>
          <cell r="E149">
            <v>16367518</v>
          </cell>
        </row>
        <row r="150">
          <cell r="A150" t="str">
            <v>A2020420M</v>
          </cell>
          <cell r="B150" t="str">
            <v>交際費</v>
          </cell>
          <cell r="C150" t="str">
            <v> </v>
          </cell>
          <cell r="D150">
            <v>0</v>
          </cell>
          <cell r="E150">
            <v>0</v>
          </cell>
        </row>
        <row r="151">
          <cell r="A151" t="str">
            <v>A2020421J</v>
          </cell>
          <cell r="B151" t="str">
            <v>-</v>
          </cell>
          <cell r="C151" t="str">
            <v> </v>
          </cell>
          <cell r="D151">
            <v>7849900</v>
          </cell>
          <cell r="E151">
            <v>15537783</v>
          </cell>
        </row>
        <row r="152">
          <cell r="A152" t="str">
            <v>A2020421M</v>
          </cell>
          <cell r="B152" t="str">
            <v>図書費（技術図書）</v>
          </cell>
          <cell r="C152" t="str">
            <v> </v>
          </cell>
          <cell r="D152">
            <v>0</v>
          </cell>
          <cell r="E152">
            <v>0</v>
          </cell>
        </row>
        <row r="153">
          <cell r="A153" t="str">
            <v>A2020422J</v>
          </cell>
          <cell r="B153" t="str">
            <v>-</v>
          </cell>
          <cell r="C153" t="str">
            <v> </v>
          </cell>
          <cell r="D153">
            <v>1356885</v>
          </cell>
          <cell r="E153">
            <v>1504385</v>
          </cell>
        </row>
        <row r="154">
          <cell r="A154" t="str">
            <v>A2020422M</v>
          </cell>
          <cell r="B154" t="str">
            <v>図書費（規格図書）</v>
          </cell>
          <cell r="C154" t="str">
            <v> </v>
          </cell>
          <cell r="D154">
            <v>0</v>
          </cell>
          <cell r="E154">
            <v>0</v>
          </cell>
        </row>
        <row r="155">
          <cell r="A155" t="str">
            <v>A2020423J</v>
          </cell>
          <cell r="B155" t="str">
            <v>-</v>
          </cell>
          <cell r="C155" t="str">
            <v> </v>
          </cell>
          <cell r="D155">
            <v>361588</v>
          </cell>
          <cell r="E155">
            <v>736090</v>
          </cell>
        </row>
        <row r="156">
          <cell r="A156" t="str">
            <v>A2020423M</v>
          </cell>
          <cell r="B156" t="str">
            <v>図書費（一般図書）</v>
          </cell>
          <cell r="C156" t="str">
            <v> </v>
          </cell>
          <cell r="D156">
            <v>0</v>
          </cell>
          <cell r="E156">
            <v>0</v>
          </cell>
        </row>
        <row r="157">
          <cell r="A157" t="str">
            <v>A2020424J</v>
          </cell>
          <cell r="B157" t="str">
            <v>-</v>
          </cell>
          <cell r="C157" t="str">
            <v> </v>
          </cell>
          <cell r="D157">
            <v>6144716</v>
          </cell>
          <cell r="E157">
            <v>13652703</v>
          </cell>
        </row>
        <row r="158">
          <cell r="A158" t="str">
            <v>A2020424M</v>
          </cell>
          <cell r="B158" t="str">
            <v>会議費</v>
          </cell>
          <cell r="C158" t="str">
            <v> </v>
          </cell>
          <cell r="D158">
            <v>0</v>
          </cell>
          <cell r="E158">
            <v>0</v>
          </cell>
        </row>
        <row r="159">
          <cell r="A159" t="str">
            <v>A2020425J</v>
          </cell>
          <cell r="B159" t="str">
            <v>-</v>
          </cell>
          <cell r="C159" t="str">
            <v> </v>
          </cell>
          <cell r="D159">
            <v>422400</v>
          </cell>
          <cell r="E159">
            <v>514394</v>
          </cell>
        </row>
        <row r="160">
          <cell r="A160" t="str">
            <v>A2020425M</v>
          </cell>
          <cell r="B160" t="str">
            <v>諸会費（一般）</v>
          </cell>
          <cell r="C160" t="str">
            <v> </v>
          </cell>
          <cell r="D160">
            <v>0</v>
          </cell>
          <cell r="E160">
            <v>0</v>
          </cell>
        </row>
        <row r="161">
          <cell r="A161" t="str">
            <v>A2020426J</v>
          </cell>
          <cell r="B161" t="str">
            <v>-</v>
          </cell>
          <cell r="C161" t="str">
            <v> </v>
          </cell>
          <cell r="D161">
            <v>4512924</v>
          </cell>
          <cell r="E161">
            <v>8916343</v>
          </cell>
        </row>
        <row r="162">
          <cell r="A162" t="str">
            <v>A2020426M</v>
          </cell>
          <cell r="B162" t="str">
            <v>諸会費（技術）</v>
          </cell>
          <cell r="C162" t="str">
            <v> </v>
          </cell>
          <cell r="D162">
            <v>0</v>
          </cell>
          <cell r="E162">
            <v>0</v>
          </cell>
        </row>
        <row r="163">
          <cell r="A163" t="str">
            <v>A2020427J</v>
          </cell>
          <cell r="B163" t="str">
            <v>-</v>
          </cell>
          <cell r="C163" t="str">
            <v> </v>
          </cell>
          <cell r="D163">
            <v>3000000</v>
          </cell>
          <cell r="E163">
            <v>3000000</v>
          </cell>
        </row>
        <row r="164">
          <cell r="A164" t="str">
            <v>A2020427M</v>
          </cell>
          <cell r="B164" t="str">
            <v>寄付金</v>
          </cell>
          <cell r="C164" t="str">
            <v> </v>
          </cell>
          <cell r="D164">
            <v>0</v>
          </cell>
          <cell r="E164">
            <v>0</v>
          </cell>
        </row>
        <row r="165">
          <cell r="A165" t="str">
            <v>A2020428J</v>
          </cell>
          <cell r="B165" t="str">
            <v>-</v>
          </cell>
          <cell r="C165" t="str">
            <v> </v>
          </cell>
          <cell r="D165">
            <v>-9698640</v>
          </cell>
          <cell r="E165">
            <v>15118878</v>
          </cell>
        </row>
        <row r="166">
          <cell r="A166" t="str">
            <v>A2020428M</v>
          </cell>
          <cell r="B166" t="str">
            <v>その他雑費</v>
          </cell>
          <cell r="C166" t="str">
            <v> </v>
          </cell>
          <cell r="D166">
            <v>0</v>
          </cell>
          <cell r="E166">
            <v>0</v>
          </cell>
        </row>
        <row r="167">
          <cell r="A167" t="str">
            <v>A2020429J</v>
          </cell>
          <cell r="B167" t="str">
            <v>-</v>
          </cell>
          <cell r="C167" t="str">
            <v> </v>
          </cell>
          <cell r="D167">
            <v>2252639</v>
          </cell>
          <cell r="E167">
            <v>5348452</v>
          </cell>
        </row>
        <row r="168">
          <cell r="A168" t="str">
            <v>A2020429M</v>
          </cell>
          <cell r="B168" t="str">
            <v>支払手数料</v>
          </cell>
          <cell r="C168" t="str">
            <v> </v>
          </cell>
          <cell r="D168">
            <v>0</v>
          </cell>
          <cell r="E168">
            <v>0</v>
          </cell>
        </row>
        <row r="169">
          <cell r="A169" t="str">
            <v>A2020430J</v>
          </cell>
          <cell r="B169" t="str">
            <v>-</v>
          </cell>
          <cell r="C169" t="str">
            <v> </v>
          </cell>
          <cell r="D169">
            <v>3401634</v>
          </cell>
          <cell r="E169">
            <v>8284282</v>
          </cell>
        </row>
        <row r="170">
          <cell r="A170" t="str">
            <v>A2020430M</v>
          </cell>
          <cell r="B170" t="str">
            <v>公害対策費（Ａ）</v>
          </cell>
          <cell r="C170" t="str">
            <v> </v>
          </cell>
          <cell r="D170">
            <v>0</v>
          </cell>
          <cell r="E170">
            <v>0</v>
          </cell>
        </row>
        <row r="171">
          <cell r="A171" t="str">
            <v>A2020431J</v>
          </cell>
          <cell r="B171" t="str">
            <v>-</v>
          </cell>
          <cell r="C171" t="str">
            <v> </v>
          </cell>
          <cell r="D171">
            <v>4179100</v>
          </cell>
          <cell r="E171">
            <v>7225730</v>
          </cell>
        </row>
        <row r="172">
          <cell r="A172" t="str">
            <v>A2020431M</v>
          </cell>
          <cell r="B172" t="str">
            <v>公害対策費（Ｂ）</v>
          </cell>
          <cell r="C172" t="str">
            <v> </v>
          </cell>
          <cell r="D172">
            <v>0</v>
          </cell>
          <cell r="E172">
            <v>0</v>
          </cell>
        </row>
        <row r="173">
          <cell r="A173" t="str">
            <v>A2020432J</v>
          </cell>
          <cell r="B173" t="str">
            <v>-</v>
          </cell>
          <cell r="C173" t="str">
            <v> </v>
          </cell>
          <cell r="D173">
            <v>37269767</v>
          </cell>
          <cell r="E173">
            <v>41377867</v>
          </cell>
        </row>
        <row r="174">
          <cell r="A174" t="str">
            <v>A2020432M</v>
          </cell>
          <cell r="B174" t="str">
            <v>租税公課</v>
          </cell>
          <cell r="C174" t="str">
            <v> </v>
          </cell>
          <cell r="D174">
            <v>0</v>
          </cell>
          <cell r="E174">
            <v>0</v>
          </cell>
        </row>
        <row r="175">
          <cell r="A175" t="str">
            <v>A20205--M</v>
          </cell>
          <cell r="B175" t="str">
            <v>他勘定振替高</v>
          </cell>
          <cell r="C175" t="str">
            <v> </v>
          </cell>
          <cell r="D175">
            <v>0</v>
          </cell>
          <cell r="E175">
            <v>0</v>
          </cell>
        </row>
        <row r="176">
          <cell r="A176" t="str">
            <v>A2020501M</v>
          </cell>
          <cell r="B176" t="str">
            <v>他勘定振替高（F1/F3000）</v>
          </cell>
          <cell r="C176" t="str">
            <v> </v>
          </cell>
          <cell r="D176">
            <v>0</v>
          </cell>
          <cell r="E176">
            <v>0</v>
          </cell>
        </row>
        <row r="177">
          <cell r="A177" t="str">
            <v>A2020502M</v>
          </cell>
          <cell r="B177" t="str">
            <v>他勘定振替高（カート）</v>
          </cell>
          <cell r="C177" t="str">
            <v> </v>
          </cell>
          <cell r="D177">
            <v>0</v>
          </cell>
          <cell r="E177">
            <v>0</v>
          </cell>
        </row>
        <row r="178">
          <cell r="A178" t="str">
            <v>A2020503M</v>
          </cell>
          <cell r="B178" t="str">
            <v>他勘定振替高（ＨＧＦ）</v>
          </cell>
          <cell r="C178" t="str">
            <v> </v>
          </cell>
          <cell r="D178">
            <v>0</v>
          </cell>
          <cell r="E178">
            <v>0</v>
          </cell>
        </row>
        <row r="179">
          <cell r="A179" t="str">
            <v>A2020504J</v>
          </cell>
          <cell r="B179" t="str">
            <v>-</v>
          </cell>
          <cell r="C179" t="str">
            <v> </v>
          </cell>
          <cell r="D179">
            <v>-2325236</v>
          </cell>
          <cell r="E179">
            <v>-5102544</v>
          </cell>
        </row>
        <row r="180">
          <cell r="A180" t="str">
            <v>A2020504M</v>
          </cell>
          <cell r="B180" t="str">
            <v>他勘定振替高（ＩＳＵＺＵ）</v>
          </cell>
          <cell r="C180" t="str">
            <v> </v>
          </cell>
          <cell r="D180">
            <v>0</v>
          </cell>
          <cell r="E180">
            <v>0</v>
          </cell>
        </row>
        <row r="181">
          <cell r="A181" t="str">
            <v>A2020505J</v>
          </cell>
          <cell r="B181" t="str">
            <v>-</v>
          </cell>
          <cell r="C181" t="str">
            <v> </v>
          </cell>
          <cell r="D181">
            <v>-134454281</v>
          </cell>
          <cell r="E181">
            <v>-134454281</v>
          </cell>
        </row>
        <row r="182">
          <cell r="A182" t="str">
            <v>A2020505M</v>
          </cell>
          <cell r="B182" t="str">
            <v>他勘定振替高（その他）</v>
          </cell>
          <cell r="C182" t="str">
            <v> </v>
          </cell>
          <cell r="D182">
            <v>0</v>
          </cell>
          <cell r="E182">
            <v>0</v>
          </cell>
        </row>
        <row r="183">
          <cell r="A183" t="str">
            <v>A20206--M</v>
          </cell>
          <cell r="B183" t="str">
            <v>その他</v>
          </cell>
          <cell r="C183" t="str">
            <v> </v>
          </cell>
          <cell r="D183">
            <v>0</v>
          </cell>
          <cell r="E183">
            <v>0</v>
          </cell>
        </row>
        <row r="184">
          <cell r="A184" t="str">
            <v>A2020601J</v>
          </cell>
          <cell r="B184" t="str">
            <v>-</v>
          </cell>
          <cell r="C184" t="str">
            <v> </v>
          </cell>
          <cell r="D184">
            <v>-2500</v>
          </cell>
          <cell r="E184">
            <v>6418400</v>
          </cell>
        </row>
        <row r="185">
          <cell r="A185" t="str">
            <v>A2020601M</v>
          </cell>
          <cell r="B185" t="str">
            <v>事業税</v>
          </cell>
          <cell r="C185" t="str">
            <v> </v>
          </cell>
          <cell r="D185">
            <v>0</v>
          </cell>
          <cell r="E185">
            <v>0</v>
          </cell>
        </row>
        <row r="186">
          <cell r="A186" t="str">
            <v>A2020602J</v>
          </cell>
          <cell r="B186" t="str">
            <v>-</v>
          </cell>
          <cell r="C186" t="str">
            <v> </v>
          </cell>
          <cell r="D186">
            <v>261748995</v>
          </cell>
          <cell r="E186">
            <v>503374990</v>
          </cell>
        </row>
        <row r="187">
          <cell r="A187" t="str">
            <v>A2020602M</v>
          </cell>
          <cell r="B187" t="str">
            <v>ＰＧ配賦</v>
          </cell>
          <cell r="C187" t="str">
            <v> </v>
          </cell>
          <cell r="D187">
            <v>0</v>
          </cell>
          <cell r="E187">
            <v>0</v>
          </cell>
        </row>
        <row r="188">
          <cell r="A188" t="str">
            <v>A2020603J</v>
          </cell>
          <cell r="B188" t="str">
            <v>-</v>
          </cell>
          <cell r="C188" t="str">
            <v> </v>
          </cell>
          <cell r="D188">
            <v>2704721</v>
          </cell>
          <cell r="E188">
            <v>20876741</v>
          </cell>
        </row>
        <row r="189">
          <cell r="A189" t="str">
            <v>A2020603M</v>
          </cell>
          <cell r="B189" t="str">
            <v>海外事務所費用</v>
          </cell>
          <cell r="C189" t="str">
            <v> </v>
          </cell>
          <cell r="D189">
            <v>0</v>
          </cell>
          <cell r="E189">
            <v>0</v>
          </cell>
        </row>
        <row r="190">
          <cell r="A190" t="str">
            <v>A2020604J</v>
          </cell>
          <cell r="B190" t="str">
            <v>-</v>
          </cell>
          <cell r="C190" t="str">
            <v> </v>
          </cell>
          <cell r="D190">
            <v>7496441</v>
          </cell>
          <cell r="E190">
            <v>13001502</v>
          </cell>
        </row>
        <row r="191">
          <cell r="A191" t="str">
            <v>A2020604M</v>
          </cell>
          <cell r="B191" t="str">
            <v>営業外損益</v>
          </cell>
          <cell r="C191" t="str">
            <v> </v>
          </cell>
          <cell r="D191">
            <v>0</v>
          </cell>
          <cell r="E191">
            <v>0</v>
          </cell>
        </row>
        <row r="192">
          <cell r="A192" t="str">
            <v>A2020605J</v>
          </cell>
          <cell r="B192" t="str">
            <v>-</v>
          </cell>
          <cell r="C192" t="str">
            <v> </v>
          </cell>
          <cell r="D192">
            <v>5298686</v>
          </cell>
          <cell r="E192">
            <v>9840624</v>
          </cell>
        </row>
        <row r="193">
          <cell r="A193" t="str">
            <v>A2020605M</v>
          </cell>
          <cell r="B193" t="str">
            <v>特別損益</v>
          </cell>
          <cell r="C193" t="str">
            <v> </v>
          </cell>
          <cell r="D193">
            <v>0</v>
          </cell>
          <cell r="E193">
            <v>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集計"/>
    </sheetNames>
    <sheetDataSet>
      <sheetData sheetId="0">
        <row r="1">
          <cell r="A1" t="str">
            <v>12HIDUKE</v>
          </cell>
          <cell r="B1" t="str">
            <v>43期  10～3月度  月次報告</v>
          </cell>
        </row>
        <row r="2">
          <cell r="A2" t="str">
            <v>YOUIN_TITLE</v>
          </cell>
          <cell r="B2" t="str">
            <v>**3月度　要員の状況**</v>
          </cell>
        </row>
        <row r="6">
          <cell r="A6" t="str">
            <v>#JA2010101</v>
          </cell>
          <cell r="B6" t="str">
            <v>-</v>
          </cell>
          <cell r="C6">
            <v>1792178522</v>
          </cell>
          <cell r="D6">
            <v>1792178522</v>
          </cell>
          <cell r="E6">
            <v>0</v>
          </cell>
        </row>
        <row r="7">
          <cell r="A7" t="str">
            <v>$JA2010101</v>
          </cell>
          <cell r="B7" t="str">
            <v>-</v>
          </cell>
          <cell r="C7">
            <v>0</v>
          </cell>
          <cell r="D7">
            <v>0</v>
          </cell>
          <cell r="E7">
            <v>0</v>
          </cell>
        </row>
        <row r="8">
          <cell r="A8" t="str">
            <v>$JA2010108</v>
          </cell>
          <cell r="B8" t="str">
            <v>-</v>
          </cell>
          <cell r="C8">
            <v>0</v>
          </cell>
          <cell r="D8">
            <v>0</v>
          </cell>
          <cell r="E8">
            <v>0</v>
          </cell>
        </row>
        <row r="9">
          <cell r="A9" t="str">
            <v>$JA2010201</v>
          </cell>
          <cell r="B9" t="str">
            <v>-</v>
          </cell>
          <cell r="C9">
            <v>0</v>
          </cell>
          <cell r="D9">
            <v>0</v>
          </cell>
          <cell r="E9">
            <v>0</v>
          </cell>
        </row>
        <row r="10">
          <cell r="A10" t="str">
            <v>$JA2010202</v>
          </cell>
          <cell r="B10" t="str">
            <v>-</v>
          </cell>
          <cell r="C10">
            <v>0</v>
          </cell>
          <cell r="D10">
            <v>0</v>
          </cell>
          <cell r="E10">
            <v>0</v>
          </cell>
        </row>
        <row r="11">
          <cell r="A11" t="str">
            <v>$JA20202@@</v>
          </cell>
          <cell r="B11" t="str">
            <v>-</v>
          </cell>
          <cell r="C11">
            <v>0</v>
          </cell>
          <cell r="D11">
            <v>0</v>
          </cell>
          <cell r="E11">
            <v>0</v>
          </cell>
        </row>
        <row r="12">
          <cell r="A12" t="str">
            <v>$JA20204@@</v>
          </cell>
          <cell r="B12" t="str">
            <v>-</v>
          </cell>
          <cell r="C12">
            <v>0</v>
          </cell>
          <cell r="D12">
            <v>0</v>
          </cell>
          <cell r="E12">
            <v>0</v>
          </cell>
        </row>
        <row r="13">
          <cell r="A13" t="str">
            <v>#JA2010108</v>
          </cell>
          <cell r="B13" t="str">
            <v>-</v>
          </cell>
          <cell r="C13">
            <v>38075466</v>
          </cell>
          <cell r="D13">
            <v>38075466</v>
          </cell>
          <cell r="E13">
            <v>0</v>
          </cell>
        </row>
        <row r="14">
          <cell r="A14" t="str">
            <v>#JA2010201</v>
          </cell>
          <cell r="B14" t="str">
            <v>-</v>
          </cell>
          <cell r="C14">
            <v>52531348</v>
          </cell>
          <cell r="D14">
            <v>52531348</v>
          </cell>
          <cell r="E14">
            <v>0</v>
          </cell>
        </row>
        <row r="15">
          <cell r="A15" t="str">
            <v>#JA2010202</v>
          </cell>
          <cell r="B15" t="str">
            <v>-</v>
          </cell>
          <cell r="C15">
            <v>31577989</v>
          </cell>
          <cell r="D15">
            <v>31577989</v>
          </cell>
          <cell r="E15">
            <v>0</v>
          </cell>
        </row>
        <row r="16">
          <cell r="A16" t="str">
            <v>#JA20202@@</v>
          </cell>
          <cell r="B16" t="str">
            <v>-</v>
          </cell>
          <cell r="C16">
            <v>36059992</v>
          </cell>
          <cell r="D16">
            <v>36059992</v>
          </cell>
          <cell r="E16">
            <v>0</v>
          </cell>
        </row>
        <row r="17">
          <cell r="A17" t="str">
            <v>#JA20204@@</v>
          </cell>
          <cell r="B17" t="str">
            <v>-</v>
          </cell>
          <cell r="C17">
            <v>1133249171</v>
          </cell>
          <cell r="D17">
            <v>1133249171</v>
          </cell>
          <cell r="E17">
            <v>0</v>
          </cell>
        </row>
        <row r="18">
          <cell r="A18" t="str">
            <v>AIC1</v>
          </cell>
          <cell r="B18" t="str">
            <v>-</v>
          </cell>
          <cell r="C18">
            <v>3857</v>
          </cell>
          <cell r="D18">
            <v>642</v>
          </cell>
          <cell r="E18">
            <v>645</v>
          </cell>
        </row>
        <row r="19">
          <cell r="A19" t="str">
            <v>AIK1</v>
          </cell>
          <cell r="B19" t="str">
            <v>-</v>
          </cell>
          <cell r="C19">
            <v>3309</v>
          </cell>
          <cell r="D19">
            <v>549</v>
          </cell>
          <cell r="E19">
            <v>550</v>
          </cell>
        </row>
        <row r="20">
          <cell r="A20" t="str">
            <v>AIS1</v>
          </cell>
          <cell r="B20" t="str">
            <v>-</v>
          </cell>
          <cell r="C20">
            <v>940</v>
          </cell>
          <cell r="D20">
            <v>153</v>
          </cell>
          <cell r="E20">
            <v>154</v>
          </cell>
        </row>
        <row r="21">
          <cell r="A21" t="str">
            <v>AIT1</v>
          </cell>
          <cell r="B21" t="str">
            <v>-</v>
          </cell>
          <cell r="C21">
            <v>304</v>
          </cell>
          <cell r="D21">
            <v>48</v>
          </cell>
          <cell r="E21">
            <v>49</v>
          </cell>
        </row>
        <row r="22">
          <cell r="A22" t="str">
            <v>AIZ1</v>
          </cell>
          <cell r="B22" t="str">
            <v>-</v>
          </cell>
          <cell r="C22">
            <v>1696</v>
          </cell>
          <cell r="D22">
            <v>277</v>
          </cell>
          <cell r="E22">
            <v>275</v>
          </cell>
        </row>
        <row r="23">
          <cell r="A23" t="str">
            <v>AJA2010101</v>
          </cell>
          <cell r="B23" t="str">
            <v>-</v>
          </cell>
          <cell r="C23">
            <v>5419383309</v>
          </cell>
          <cell r="D23">
            <v>976324903</v>
          </cell>
          <cell r="E23">
            <v>1004048389</v>
          </cell>
        </row>
        <row r="24">
          <cell r="A24" t="str">
            <v>AJA2010102</v>
          </cell>
          <cell r="B24" t="str">
            <v>-</v>
          </cell>
          <cell r="C24">
            <v>18700000</v>
          </cell>
          <cell r="D24">
            <v>0</v>
          </cell>
          <cell r="E24">
            <v>0</v>
          </cell>
        </row>
        <row r="25">
          <cell r="A25" t="str">
            <v>AJA2010103</v>
          </cell>
          <cell r="B25" t="str">
            <v>-</v>
          </cell>
          <cell r="C25">
            <v>773366291</v>
          </cell>
          <cell r="D25">
            <v>773366291</v>
          </cell>
          <cell r="E25">
            <v>0</v>
          </cell>
        </row>
        <row r="26">
          <cell r="A26" t="str">
            <v>AJA2010104</v>
          </cell>
          <cell r="B26" t="str">
            <v>_</v>
          </cell>
          <cell r="C26">
            <v>599739600</v>
          </cell>
          <cell r="D26">
            <v>599739600</v>
          </cell>
          <cell r="E26">
            <v>0</v>
          </cell>
        </row>
        <row r="27">
          <cell r="A27" t="str">
            <v>AJA2010106</v>
          </cell>
          <cell r="B27" t="str">
            <v>-</v>
          </cell>
          <cell r="C27">
            <v>49199854</v>
          </cell>
          <cell r="D27">
            <v>1760353</v>
          </cell>
          <cell r="E27">
            <v>17264505</v>
          </cell>
        </row>
        <row r="28">
          <cell r="A28" t="str">
            <v>AJA2010107</v>
          </cell>
          <cell r="B28" t="str">
            <v>-</v>
          </cell>
          <cell r="C28">
            <v>138384241</v>
          </cell>
          <cell r="D28">
            <v>-10746349</v>
          </cell>
          <cell r="E28">
            <v>29776858</v>
          </cell>
        </row>
        <row r="29">
          <cell r="A29" t="str">
            <v>AJA2010108</v>
          </cell>
          <cell r="B29" t="str">
            <v>-</v>
          </cell>
          <cell r="C29">
            <v>139984282</v>
          </cell>
          <cell r="D29">
            <v>30253207</v>
          </cell>
          <cell r="E29">
            <v>26169882</v>
          </cell>
        </row>
        <row r="30">
          <cell r="A30" t="str">
            <v>AJA2010201</v>
          </cell>
          <cell r="B30" t="str">
            <v>-</v>
          </cell>
          <cell r="C30">
            <v>459199802</v>
          </cell>
          <cell r="D30">
            <v>98134102</v>
          </cell>
          <cell r="E30">
            <v>84736106</v>
          </cell>
        </row>
        <row r="31">
          <cell r="A31" t="str">
            <v>AJA2010202</v>
          </cell>
          <cell r="B31" t="str">
            <v>-</v>
          </cell>
          <cell r="C31">
            <v>346338187</v>
          </cell>
          <cell r="D31">
            <v>90685391</v>
          </cell>
          <cell r="E31">
            <v>59468229</v>
          </cell>
        </row>
        <row r="32">
          <cell r="A32" t="str">
            <v>AJA20201@@</v>
          </cell>
          <cell r="B32" t="str">
            <v>-</v>
          </cell>
          <cell r="C32">
            <v>8787532216</v>
          </cell>
          <cell r="D32">
            <v>1512765491</v>
          </cell>
          <cell r="E32">
            <v>1493611511</v>
          </cell>
        </row>
        <row r="33">
          <cell r="A33" t="str">
            <v>AJA20202@@</v>
          </cell>
          <cell r="B33" t="str">
            <v>-</v>
          </cell>
          <cell r="C33">
            <v>592961961</v>
          </cell>
          <cell r="D33">
            <v>107223911</v>
          </cell>
          <cell r="E33">
            <v>99851757</v>
          </cell>
        </row>
        <row r="34">
          <cell r="A34" t="str">
            <v>AJA2020301</v>
          </cell>
          <cell r="B34" t="str">
            <v>-</v>
          </cell>
          <cell r="C34">
            <v>447001324</v>
          </cell>
          <cell r="D34">
            <v>72019119</v>
          </cell>
          <cell r="E34">
            <v>71522000</v>
          </cell>
        </row>
        <row r="35">
          <cell r="A35" t="str">
            <v>AJA2020302</v>
          </cell>
          <cell r="B35" t="str">
            <v>-</v>
          </cell>
          <cell r="C35">
            <v>392539206</v>
          </cell>
          <cell r="D35">
            <v>44423201</v>
          </cell>
          <cell r="E35">
            <v>69623201</v>
          </cell>
        </row>
        <row r="36">
          <cell r="A36" t="str">
            <v>AJA2020303</v>
          </cell>
          <cell r="B36" t="str">
            <v>-</v>
          </cell>
          <cell r="C36">
            <v>319519766</v>
          </cell>
          <cell r="D36">
            <v>95096139</v>
          </cell>
          <cell r="E36">
            <v>50164350</v>
          </cell>
        </row>
        <row r="37">
          <cell r="A37" t="str">
            <v>AJA20204@@</v>
          </cell>
          <cell r="B37" t="str">
            <v>-</v>
          </cell>
          <cell r="C37">
            <v>1747452207</v>
          </cell>
          <cell r="D37">
            <v>464856969</v>
          </cell>
          <cell r="E37">
            <v>321839124</v>
          </cell>
        </row>
        <row r="38">
          <cell r="A38" t="str">
            <v>AJA2020502</v>
          </cell>
          <cell r="B38" t="str">
            <v>-</v>
          </cell>
          <cell r="C38">
            <v>193603364</v>
          </cell>
          <cell r="D38">
            <v>36443506</v>
          </cell>
          <cell r="E38">
            <v>37554395</v>
          </cell>
        </row>
        <row r="39">
          <cell r="A39" t="str">
            <v>AJA2020503</v>
          </cell>
          <cell r="B39" t="str">
            <v>-</v>
          </cell>
          <cell r="C39">
            <v>486557063</v>
          </cell>
          <cell r="D39">
            <v>146480028</v>
          </cell>
          <cell r="E39">
            <v>75800879</v>
          </cell>
        </row>
        <row r="40">
          <cell r="A40" t="str">
            <v>AJA2020504</v>
          </cell>
          <cell r="B40" t="str">
            <v>-</v>
          </cell>
          <cell r="C40">
            <v>-9112385</v>
          </cell>
          <cell r="D40">
            <v>-3029013</v>
          </cell>
          <cell r="E40">
            <v>-708273</v>
          </cell>
        </row>
        <row r="41">
          <cell r="A41" t="str">
            <v>AJA2020505</v>
          </cell>
          <cell r="B41" t="str">
            <v>-</v>
          </cell>
          <cell r="C41">
            <v>33264320</v>
          </cell>
          <cell r="D41">
            <v>3844315</v>
          </cell>
          <cell r="E41">
            <v>13876083</v>
          </cell>
        </row>
        <row r="42">
          <cell r="A42" t="str">
            <v>FIK1</v>
          </cell>
          <cell r="B42" t="str">
            <v>-</v>
          </cell>
          <cell r="C42">
            <v>2224</v>
          </cell>
          <cell r="D42">
            <v>368</v>
          </cell>
          <cell r="E42">
            <v>370</v>
          </cell>
        </row>
        <row r="43">
          <cell r="A43" t="str">
            <v>FIS1</v>
          </cell>
          <cell r="B43" t="str">
            <v>-</v>
          </cell>
          <cell r="C43">
            <v>0</v>
          </cell>
          <cell r="D43">
            <v>0</v>
          </cell>
          <cell r="E43">
            <v>0</v>
          </cell>
        </row>
        <row r="44">
          <cell r="A44" t="str">
            <v>FIZ1</v>
          </cell>
          <cell r="B44" t="str">
            <v>-</v>
          </cell>
          <cell r="C44">
            <v>188</v>
          </cell>
          <cell r="D44">
            <v>32</v>
          </cell>
          <cell r="E44">
            <v>31</v>
          </cell>
        </row>
        <row r="45">
          <cell r="A45" t="str">
            <v>FJA2010101</v>
          </cell>
          <cell r="B45" t="str">
            <v>-</v>
          </cell>
          <cell r="C45">
            <v>1241219486</v>
          </cell>
          <cell r="D45">
            <v>500193532</v>
          </cell>
          <cell r="E45">
            <v>243838600</v>
          </cell>
        </row>
        <row r="46">
          <cell r="A46" t="str">
            <v>FJA2010103</v>
          </cell>
          <cell r="B46" t="str">
            <v>-</v>
          </cell>
          <cell r="C46">
            <v>116562873</v>
          </cell>
          <cell r="D46">
            <v>116562873</v>
          </cell>
          <cell r="E46">
            <v>0</v>
          </cell>
        </row>
        <row r="47">
          <cell r="A47" t="str">
            <v>FJA2010106</v>
          </cell>
          <cell r="B47" t="str">
            <v>-</v>
          </cell>
          <cell r="C47">
            <v>402792879</v>
          </cell>
          <cell r="D47">
            <v>322606765</v>
          </cell>
          <cell r="E47">
            <v>5820381</v>
          </cell>
        </row>
        <row r="48">
          <cell r="A48" t="str">
            <v>FJA2010107</v>
          </cell>
          <cell r="B48" t="str">
            <v>-</v>
          </cell>
          <cell r="C48">
            <v>38579216</v>
          </cell>
          <cell r="D48">
            <v>28020724</v>
          </cell>
          <cell r="E48">
            <v>7893520</v>
          </cell>
        </row>
        <row r="49">
          <cell r="A49" t="str">
            <v>FJA2010108</v>
          </cell>
          <cell r="B49" t="str">
            <v>-</v>
          </cell>
          <cell r="C49">
            <v>3621041</v>
          </cell>
          <cell r="D49">
            <v>1465634</v>
          </cell>
          <cell r="E49">
            <v>482662</v>
          </cell>
        </row>
        <row r="50">
          <cell r="A50" t="str">
            <v>FJA2010201</v>
          </cell>
          <cell r="B50" t="str">
            <v>-</v>
          </cell>
          <cell r="C50">
            <v>226516975</v>
          </cell>
          <cell r="D50">
            <v>80792986</v>
          </cell>
          <cell r="E50">
            <v>44251467</v>
          </cell>
        </row>
        <row r="51">
          <cell r="A51" t="str">
            <v>FJA2010202</v>
          </cell>
          <cell r="B51" t="str">
            <v>-</v>
          </cell>
          <cell r="C51">
            <v>95462622</v>
          </cell>
          <cell r="D51">
            <v>25990982</v>
          </cell>
          <cell r="E51">
            <v>14709407</v>
          </cell>
        </row>
        <row r="52">
          <cell r="A52" t="str">
            <v>FJA20201@@</v>
          </cell>
          <cell r="B52" t="str">
            <v>-</v>
          </cell>
          <cell r="C52">
            <v>1794513487</v>
          </cell>
          <cell r="D52">
            <v>298761585</v>
          </cell>
          <cell r="E52">
            <v>300073296</v>
          </cell>
        </row>
        <row r="53">
          <cell r="A53" t="str">
            <v>FJA20202@@</v>
          </cell>
          <cell r="B53" t="str">
            <v>-</v>
          </cell>
          <cell r="C53">
            <v>265533106</v>
          </cell>
          <cell r="D53">
            <v>58821840</v>
          </cell>
          <cell r="E53">
            <v>56013917</v>
          </cell>
        </row>
        <row r="54">
          <cell r="A54" t="str">
            <v>FJA2020301</v>
          </cell>
          <cell r="B54" t="str">
            <v>-</v>
          </cell>
          <cell r="C54">
            <v>464338685</v>
          </cell>
          <cell r="D54">
            <v>174199656</v>
          </cell>
          <cell r="E54">
            <v>54099600</v>
          </cell>
        </row>
        <row r="55">
          <cell r="A55" t="str">
            <v>FJA2020302</v>
          </cell>
          <cell r="B55" t="str">
            <v>-</v>
          </cell>
          <cell r="C55">
            <v>122899141</v>
          </cell>
          <cell r="D55">
            <v>24586677</v>
          </cell>
          <cell r="E55">
            <v>20635376</v>
          </cell>
        </row>
        <row r="56">
          <cell r="A56" t="str">
            <v>FJA2020303</v>
          </cell>
          <cell r="B56" t="str">
            <v>-</v>
          </cell>
          <cell r="C56">
            <v>164945159</v>
          </cell>
          <cell r="D56">
            <v>35291663</v>
          </cell>
          <cell r="E56">
            <v>27566318</v>
          </cell>
        </row>
        <row r="57">
          <cell r="A57" t="str">
            <v>FJA20204@@</v>
          </cell>
          <cell r="B57" t="str">
            <v>-</v>
          </cell>
          <cell r="C57">
            <v>983611510</v>
          </cell>
          <cell r="D57">
            <v>393904608</v>
          </cell>
          <cell r="E57">
            <v>151063105</v>
          </cell>
        </row>
        <row r="58">
          <cell r="A58" t="str">
            <v>GIC1</v>
          </cell>
          <cell r="B58" t="str">
            <v>-</v>
          </cell>
          <cell r="C58">
            <v>7906</v>
          </cell>
          <cell r="D58">
            <v>1318</v>
          </cell>
          <cell r="E58">
            <v>1316</v>
          </cell>
        </row>
        <row r="59">
          <cell r="A59" t="str">
            <v>GIK1</v>
          </cell>
          <cell r="B59" t="str">
            <v>-</v>
          </cell>
          <cell r="C59">
            <v>13609</v>
          </cell>
          <cell r="D59">
            <v>2267</v>
          </cell>
          <cell r="E59">
            <v>2271</v>
          </cell>
        </row>
        <row r="60">
          <cell r="A60" t="str">
            <v>GIS1</v>
          </cell>
          <cell r="B60" t="str">
            <v>-</v>
          </cell>
          <cell r="C60">
            <v>2367</v>
          </cell>
          <cell r="D60">
            <v>359</v>
          </cell>
          <cell r="E60">
            <v>360</v>
          </cell>
        </row>
        <row r="61">
          <cell r="A61" t="str">
            <v>GIT1</v>
          </cell>
          <cell r="B61" t="str">
            <v>-</v>
          </cell>
          <cell r="C61">
            <v>294</v>
          </cell>
          <cell r="D61">
            <v>48</v>
          </cell>
          <cell r="E61">
            <v>48</v>
          </cell>
        </row>
        <row r="62">
          <cell r="A62" t="str">
            <v>GIZ1</v>
          </cell>
          <cell r="B62" t="str">
            <v>-</v>
          </cell>
          <cell r="C62">
            <v>5668</v>
          </cell>
          <cell r="D62">
            <v>953</v>
          </cell>
          <cell r="E62">
            <v>949</v>
          </cell>
        </row>
        <row r="63">
          <cell r="A63" t="str">
            <v>GJA2010101</v>
          </cell>
          <cell r="B63" t="str">
            <v>-</v>
          </cell>
          <cell r="C63">
            <v>12201463923</v>
          </cell>
          <cell r="D63">
            <v>1660833626</v>
          </cell>
          <cell r="E63">
            <v>1603998487</v>
          </cell>
        </row>
        <row r="64">
          <cell r="A64" t="str">
            <v>GJA2010102</v>
          </cell>
          <cell r="B64" t="str">
            <v>-</v>
          </cell>
          <cell r="C64">
            <v>141975757</v>
          </cell>
          <cell r="D64">
            <v>24249752</v>
          </cell>
          <cell r="E64">
            <v>30609466</v>
          </cell>
        </row>
        <row r="65">
          <cell r="A65" t="str">
            <v>GJA2010103</v>
          </cell>
          <cell r="B65" t="str">
            <v>-</v>
          </cell>
          <cell r="C65">
            <v>11553852276</v>
          </cell>
          <cell r="D65">
            <v>11553852276</v>
          </cell>
          <cell r="E65">
            <v>0</v>
          </cell>
        </row>
        <row r="66">
          <cell r="A66" t="str">
            <v>GJA2010104</v>
          </cell>
          <cell r="B66" t="str">
            <v>_</v>
          </cell>
          <cell r="C66">
            <v>852117794</v>
          </cell>
          <cell r="D66">
            <v>852117794</v>
          </cell>
          <cell r="E66">
            <v>0</v>
          </cell>
        </row>
        <row r="67">
          <cell r="A67" t="str">
            <v>GJA2010105</v>
          </cell>
          <cell r="B67" t="str">
            <v>_</v>
          </cell>
          <cell r="C67">
            <v>869204325</v>
          </cell>
          <cell r="D67">
            <v>869204325</v>
          </cell>
          <cell r="E67">
            <v>0</v>
          </cell>
        </row>
        <row r="68">
          <cell r="A68" t="str">
            <v>GJA2010106</v>
          </cell>
          <cell r="B68" t="str">
            <v>-</v>
          </cell>
          <cell r="C68">
            <v>512436605</v>
          </cell>
          <cell r="D68">
            <v>100129491</v>
          </cell>
          <cell r="E68">
            <v>40922484</v>
          </cell>
        </row>
        <row r="69">
          <cell r="A69" t="str">
            <v>GJA2010107</v>
          </cell>
          <cell r="B69" t="str">
            <v>-</v>
          </cell>
          <cell r="C69">
            <v>1797680120</v>
          </cell>
          <cell r="D69">
            <v>1030372366</v>
          </cell>
          <cell r="E69">
            <v>76468838</v>
          </cell>
        </row>
        <row r="70">
          <cell r="A70" t="str">
            <v>GJA2010108</v>
          </cell>
          <cell r="B70" t="str">
            <v>-</v>
          </cell>
          <cell r="C70">
            <v>230534000</v>
          </cell>
          <cell r="D70">
            <v>82610290</v>
          </cell>
          <cell r="E70">
            <v>15068735</v>
          </cell>
        </row>
        <row r="71">
          <cell r="A71" t="str">
            <v>GJA2010109</v>
          </cell>
          <cell r="B71" t="str">
            <v>_</v>
          </cell>
          <cell r="C71">
            <v>1922646728</v>
          </cell>
          <cell r="D71">
            <v>437154714</v>
          </cell>
          <cell r="E71">
            <v>-106795104</v>
          </cell>
        </row>
        <row r="72">
          <cell r="A72" t="str">
            <v>GJA2010201</v>
          </cell>
          <cell r="B72" t="str">
            <v>-</v>
          </cell>
          <cell r="C72">
            <v>1610452717</v>
          </cell>
          <cell r="D72">
            <v>351343683</v>
          </cell>
          <cell r="E72">
            <v>302116191</v>
          </cell>
        </row>
        <row r="73">
          <cell r="A73" t="str">
            <v>GJA2010202</v>
          </cell>
          <cell r="B73" t="str">
            <v>-</v>
          </cell>
          <cell r="C73">
            <v>1206948480</v>
          </cell>
          <cell r="D73">
            <v>338794846</v>
          </cell>
          <cell r="E73">
            <v>213224863</v>
          </cell>
        </row>
        <row r="74">
          <cell r="A74" t="str">
            <v>GJA2010203</v>
          </cell>
          <cell r="B74" t="str">
            <v>_</v>
          </cell>
          <cell r="C74">
            <v>506034619</v>
          </cell>
          <cell r="D74">
            <v>127000129</v>
          </cell>
          <cell r="E74">
            <v>87929892</v>
          </cell>
        </row>
        <row r="75">
          <cell r="A75" t="str">
            <v>GJA20201@@</v>
          </cell>
          <cell r="B75" t="str">
            <v>-</v>
          </cell>
          <cell r="C75">
            <v>23261366283</v>
          </cell>
          <cell r="D75">
            <v>4073374284</v>
          </cell>
          <cell r="E75">
            <v>3707786255</v>
          </cell>
        </row>
        <row r="76">
          <cell r="A76" t="str">
            <v>GJA20202@@</v>
          </cell>
          <cell r="B76" t="str">
            <v>-</v>
          </cell>
          <cell r="C76">
            <v>2248692110</v>
          </cell>
          <cell r="D76">
            <v>441341742</v>
          </cell>
          <cell r="E76">
            <v>412096448</v>
          </cell>
        </row>
        <row r="77">
          <cell r="A77" t="str">
            <v>GJA2020301</v>
          </cell>
          <cell r="B77" t="str">
            <v>-</v>
          </cell>
          <cell r="C77">
            <v>2155104715</v>
          </cell>
          <cell r="D77">
            <v>586714451</v>
          </cell>
          <cell r="E77">
            <v>342925799</v>
          </cell>
        </row>
        <row r="78">
          <cell r="A78" t="str">
            <v>GJA2020302</v>
          </cell>
          <cell r="B78" t="str">
            <v>-</v>
          </cell>
          <cell r="C78">
            <v>1876082132</v>
          </cell>
          <cell r="D78">
            <v>312749264</v>
          </cell>
          <cell r="E78">
            <v>312901192</v>
          </cell>
        </row>
        <row r="79">
          <cell r="A79" t="str">
            <v>GJA2020303</v>
          </cell>
          <cell r="B79" t="str">
            <v>-</v>
          </cell>
          <cell r="C79">
            <v>797923120</v>
          </cell>
          <cell r="D79">
            <v>182263831</v>
          </cell>
          <cell r="E79">
            <v>105274373</v>
          </cell>
        </row>
        <row r="80">
          <cell r="A80" t="str">
            <v>GJA20204@@</v>
          </cell>
          <cell r="B80" t="str">
            <v>-</v>
          </cell>
          <cell r="C80">
            <v>8316990690</v>
          </cell>
          <cell r="D80">
            <v>2300562808</v>
          </cell>
          <cell r="E80">
            <v>1392060451</v>
          </cell>
        </row>
        <row r="81">
          <cell r="A81" t="str">
            <v>GJA2020501</v>
          </cell>
          <cell r="B81" t="str">
            <v>-</v>
          </cell>
          <cell r="C81">
            <v>-160187400</v>
          </cell>
          <cell r="D81">
            <v>-160187400</v>
          </cell>
          <cell r="E81">
            <v>0</v>
          </cell>
        </row>
        <row r="82">
          <cell r="A82" t="str">
            <v>GJA2020502</v>
          </cell>
          <cell r="B82" t="str">
            <v>-</v>
          </cell>
          <cell r="C82">
            <v>1615495952</v>
          </cell>
          <cell r="D82">
            <v>274305035</v>
          </cell>
          <cell r="E82">
            <v>264237283</v>
          </cell>
        </row>
        <row r="83">
          <cell r="A83" t="str">
            <v>GJA2020503</v>
          </cell>
          <cell r="B83" t="str">
            <v>-</v>
          </cell>
          <cell r="C83">
            <v>148541303</v>
          </cell>
          <cell r="D83">
            <v>43676023</v>
          </cell>
          <cell r="E83">
            <v>25085840</v>
          </cell>
        </row>
        <row r="84">
          <cell r="A84" t="str">
            <v>GJA2020504</v>
          </cell>
          <cell r="B84" t="str">
            <v>-</v>
          </cell>
          <cell r="C84">
            <v>-13170343</v>
          </cell>
          <cell r="D84">
            <v>-8630401</v>
          </cell>
          <cell r="E84">
            <v>-5619596</v>
          </cell>
        </row>
        <row r="85">
          <cell r="A85" t="str">
            <v>GJA2020505</v>
          </cell>
          <cell r="B85" t="str">
            <v>-</v>
          </cell>
          <cell r="C85">
            <v>212775026</v>
          </cell>
          <cell r="D85">
            <v>41410450</v>
          </cell>
          <cell r="E85">
            <v>2887637</v>
          </cell>
        </row>
        <row r="86">
          <cell r="A86" t="str">
            <v>GYA2010101</v>
          </cell>
          <cell r="B86" t="str">
            <v>-</v>
          </cell>
          <cell r="C86">
            <v>7787565000</v>
          </cell>
          <cell r="D86">
            <v>656860000</v>
          </cell>
          <cell r="E86">
            <v>742915000</v>
          </cell>
        </row>
        <row r="87">
          <cell r="A87" t="str">
            <v>GYA2010102</v>
          </cell>
          <cell r="B87" t="str">
            <v>-</v>
          </cell>
          <cell r="C87">
            <v>184993000</v>
          </cell>
          <cell r="D87">
            <v>22578000</v>
          </cell>
          <cell r="E87">
            <v>12615000</v>
          </cell>
        </row>
        <row r="88">
          <cell r="A88" t="str">
            <v>GYA2010106</v>
          </cell>
          <cell r="B88" t="str">
            <v>-</v>
          </cell>
          <cell r="C88">
            <v>400456000</v>
          </cell>
          <cell r="D88">
            <v>87156000</v>
          </cell>
          <cell r="E88">
            <v>27104000</v>
          </cell>
        </row>
        <row r="89">
          <cell r="A89" t="str">
            <v>GYA2010107</v>
          </cell>
          <cell r="B89" t="str">
            <v>-</v>
          </cell>
          <cell r="C89">
            <v>1096368000</v>
          </cell>
          <cell r="D89">
            <v>228903000</v>
          </cell>
          <cell r="E89">
            <v>284490000</v>
          </cell>
        </row>
        <row r="90">
          <cell r="A90" t="str">
            <v>GYA2010108</v>
          </cell>
          <cell r="B90" t="str">
            <v>-</v>
          </cell>
          <cell r="C90">
            <v>470260000</v>
          </cell>
          <cell r="D90">
            <v>118700000</v>
          </cell>
          <cell r="E90">
            <v>76900000</v>
          </cell>
        </row>
        <row r="91">
          <cell r="A91" t="str">
            <v>GYA2010201</v>
          </cell>
          <cell r="B91" t="str">
            <v>-</v>
          </cell>
          <cell r="C91">
            <v>1602313000</v>
          </cell>
          <cell r="D91">
            <v>252840000</v>
          </cell>
          <cell r="E91">
            <v>278348000</v>
          </cell>
        </row>
        <row r="92">
          <cell r="A92" t="str">
            <v>GYA2010202</v>
          </cell>
          <cell r="B92" t="str">
            <v>-</v>
          </cell>
          <cell r="C92">
            <v>827522000</v>
          </cell>
          <cell r="D92">
            <v>68436000</v>
          </cell>
          <cell r="E92">
            <v>196509000</v>
          </cell>
        </row>
        <row r="93">
          <cell r="A93" t="str">
            <v>GYA20201@@</v>
          </cell>
          <cell r="B93" t="str">
            <v>-</v>
          </cell>
          <cell r="C93">
            <v>22596683000</v>
          </cell>
          <cell r="D93">
            <v>3750997000</v>
          </cell>
          <cell r="E93">
            <v>3716918000</v>
          </cell>
        </row>
        <row r="94">
          <cell r="A94" t="str">
            <v>GYA20202@@</v>
          </cell>
          <cell r="B94" t="str">
            <v>-</v>
          </cell>
          <cell r="C94">
            <v>2466767000</v>
          </cell>
          <cell r="D94">
            <v>418789000</v>
          </cell>
          <cell r="E94">
            <v>400873000</v>
          </cell>
        </row>
        <row r="95">
          <cell r="A95" t="str">
            <v>GYA2020301</v>
          </cell>
          <cell r="B95" t="str">
            <v>-</v>
          </cell>
          <cell r="C95">
            <v>2228010000</v>
          </cell>
          <cell r="D95">
            <v>461662000</v>
          </cell>
          <cell r="E95">
            <v>396053000</v>
          </cell>
        </row>
        <row r="96">
          <cell r="A96" t="str">
            <v>GYA2020302</v>
          </cell>
          <cell r="B96" t="str">
            <v>-</v>
          </cell>
          <cell r="C96">
            <v>1875762000</v>
          </cell>
          <cell r="D96">
            <v>312627000</v>
          </cell>
          <cell r="E96">
            <v>312627000</v>
          </cell>
        </row>
        <row r="97">
          <cell r="A97" t="str">
            <v>GYA2020303</v>
          </cell>
          <cell r="B97" t="str">
            <v>-</v>
          </cell>
          <cell r="C97">
            <v>791342000</v>
          </cell>
          <cell r="D97">
            <v>153799000</v>
          </cell>
          <cell r="E97">
            <v>115052000</v>
          </cell>
        </row>
        <row r="98">
          <cell r="A98" t="str">
            <v>GYA20204@@</v>
          </cell>
          <cell r="B98" t="str">
            <v>-</v>
          </cell>
          <cell r="C98">
            <v>8209425000</v>
          </cell>
          <cell r="D98">
            <v>1473900000</v>
          </cell>
          <cell r="E98">
            <v>1406291000</v>
          </cell>
        </row>
        <row r="99">
          <cell r="A99" t="str">
            <v>GYA2020501</v>
          </cell>
          <cell r="B99" t="str">
            <v>-</v>
          </cell>
          <cell r="C99">
            <v>-78676000</v>
          </cell>
          <cell r="D99">
            <v>-78676000</v>
          </cell>
          <cell r="E99">
            <v>0</v>
          </cell>
        </row>
        <row r="100">
          <cell r="A100" t="str">
            <v>GYA2020504</v>
          </cell>
          <cell r="B100" t="str">
            <v>-</v>
          </cell>
          <cell r="C100">
            <v>-21387000</v>
          </cell>
          <cell r="D100">
            <v>-14283000</v>
          </cell>
          <cell r="E100">
            <v>-433000</v>
          </cell>
        </row>
        <row r="101">
          <cell r="A101" t="str">
            <v>GYA2020505</v>
          </cell>
          <cell r="B101" t="str">
            <v>-</v>
          </cell>
          <cell r="C101">
            <v>198884000</v>
          </cell>
          <cell r="D101">
            <v>198884000</v>
          </cell>
          <cell r="E101">
            <v>0</v>
          </cell>
        </row>
        <row r="102">
          <cell r="A102" t="str">
            <v>HIC1</v>
          </cell>
          <cell r="B102" t="str">
            <v>-</v>
          </cell>
          <cell r="C102">
            <v>780</v>
          </cell>
          <cell r="D102">
            <v>130</v>
          </cell>
          <cell r="E102">
            <v>129</v>
          </cell>
        </row>
        <row r="103">
          <cell r="A103" t="str">
            <v>HIK1</v>
          </cell>
          <cell r="B103" t="str">
            <v>-</v>
          </cell>
          <cell r="C103">
            <v>860</v>
          </cell>
          <cell r="D103">
            <v>142</v>
          </cell>
          <cell r="E103">
            <v>143</v>
          </cell>
        </row>
        <row r="104">
          <cell r="A104" t="str">
            <v>HIT1</v>
          </cell>
          <cell r="B104" t="str">
            <v>-</v>
          </cell>
          <cell r="C104">
            <v>52</v>
          </cell>
          <cell r="D104">
            <v>8</v>
          </cell>
          <cell r="E104">
            <v>8</v>
          </cell>
        </row>
        <row r="105">
          <cell r="A105" t="str">
            <v>HIZ1</v>
          </cell>
          <cell r="B105" t="str">
            <v>-</v>
          </cell>
          <cell r="C105">
            <v>274</v>
          </cell>
          <cell r="D105">
            <v>45</v>
          </cell>
          <cell r="E105">
            <v>46</v>
          </cell>
        </row>
        <row r="106">
          <cell r="A106" t="str">
            <v>HJA2010101</v>
          </cell>
          <cell r="B106" t="str">
            <v>-</v>
          </cell>
          <cell r="C106">
            <v>535421383</v>
          </cell>
          <cell r="D106">
            <v>138738579</v>
          </cell>
          <cell r="E106">
            <v>58110442</v>
          </cell>
        </row>
        <row r="107">
          <cell r="A107" t="str">
            <v>HJA2010102</v>
          </cell>
          <cell r="B107" t="str">
            <v>-</v>
          </cell>
          <cell r="C107">
            <v>2000000</v>
          </cell>
          <cell r="D107">
            <v>2000000</v>
          </cell>
          <cell r="E107">
            <v>0</v>
          </cell>
        </row>
        <row r="108">
          <cell r="A108" t="str">
            <v>HJA2010103</v>
          </cell>
          <cell r="B108" t="str">
            <v>-</v>
          </cell>
          <cell r="C108">
            <v>241463749</v>
          </cell>
          <cell r="D108">
            <v>241463749</v>
          </cell>
          <cell r="E108">
            <v>0</v>
          </cell>
        </row>
        <row r="109">
          <cell r="A109" t="str">
            <v>HJA2010106</v>
          </cell>
          <cell r="B109" t="str">
            <v>-</v>
          </cell>
          <cell r="C109">
            <v>45269755</v>
          </cell>
          <cell r="D109">
            <v>24400000</v>
          </cell>
          <cell r="E109">
            <v>0</v>
          </cell>
        </row>
        <row r="110">
          <cell r="A110" t="str">
            <v>HJA2010107</v>
          </cell>
          <cell r="B110" t="str">
            <v>-</v>
          </cell>
          <cell r="C110">
            <v>23505396</v>
          </cell>
          <cell r="D110">
            <v>4964496</v>
          </cell>
          <cell r="E110">
            <v>7216625</v>
          </cell>
        </row>
        <row r="111">
          <cell r="A111" t="str">
            <v>HJA2010108</v>
          </cell>
          <cell r="B111" t="str">
            <v>-</v>
          </cell>
          <cell r="C111">
            <v>2994591</v>
          </cell>
          <cell r="D111">
            <v>428089</v>
          </cell>
          <cell r="E111">
            <v>315814</v>
          </cell>
        </row>
        <row r="112">
          <cell r="A112" t="str">
            <v>HJA2010201</v>
          </cell>
          <cell r="B112" t="str">
            <v>-</v>
          </cell>
          <cell r="C112">
            <v>83103813</v>
          </cell>
          <cell r="D112">
            <v>16899666</v>
          </cell>
          <cell r="E112">
            <v>12215698</v>
          </cell>
        </row>
        <row r="113">
          <cell r="A113" t="str">
            <v>HJA2010202</v>
          </cell>
          <cell r="B113" t="str">
            <v>-</v>
          </cell>
          <cell r="C113">
            <v>30724157</v>
          </cell>
          <cell r="D113">
            <v>4366745</v>
          </cell>
          <cell r="E113">
            <v>5510916</v>
          </cell>
        </row>
        <row r="114">
          <cell r="A114" t="str">
            <v>HJA20201@@</v>
          </cell>
          <cell r="B114" t="str">
            <v>-</v>
          </cell>
          <cell r="C114">
            <v>1656166980</v>
          </cell>
          <cell r="D114">
            <v>280069145</v>
          </cell>
          <cell r="E114">
            <v>275055494</v>
          </cell>
        </row>
        <row r="115">
          <cell r="A115" t="str">
            <v>HJA20202@@</v>
          </cell>
          <cell r="B115" t="str">
            <v>-</v>
          </cell>
          <cell r="C115">
            <v>115871309</v>
          </cell>
          <cell r="D115">
            <v>18780114</v>
          </cell>
          <cell r="E115">
            <v>21080519</v>
          </cell>
        </row>
        <row r="116">
          <cell r="A116" t="str">
            <v>HJA2020301</v>
          </cell>
          <cell r="B116" t="str">
            <v>-</v>
          </cell>
          <cell r="C116">
            <v>123505272</v>
          </cell>
          <cell r="D116">
            <v>38246536</v>
          </cell>
          <cell r="E116">
            <v>20470000</v>
          </cell>
        </row>
        <row r="117">
          <cell r="A117" t="str">
            <v>HJA2020302</v>
          </cell>
          <cell r="B117" t="str">
            <v>-</v>
          </cell>
          <cell r="C117">
            <v>125652000</v>
          </cell>
          <cell r="D117">
            <v>46092000</v>
          </cell>
          <cell r="E117">
            <v>15912000</v>
          </cell>
        </row>
        <row r="118">
          <cell r="A118" t="str">
            <v>HJA2020303</v>
          </cell>
          <cell r="B118" t="str">
            <v>-</v>
          </cell>
          <cell r="C118">
            <v>31741988</v>
          </cell>
          <cell r="D118">
            <v>9064102</v>
          </cell>
          <cell r="E118">
            <v>5744787</v>
          </cell>
        </row>
        <row r="119">
          <cell r="A119" t="str">
            <v>HJA20204@@</v>
          </cell>
          <cell r="B119" t="str">
            <v>-</v>
          </cell>
          <cell r="C119">
            <v>372434353</v>
          </cell>
          <cell r="D119">
            <v>93110997</v>
          </cell>
          <cell r="E119">
            <v>58325585</v>
          </cell>
        </row>
        <row r="120">
          <cell r="A120" t="str">
            <v>HJA2020502</v>
          </cell>
          <cell r="B120" t="str">
            <v>-</v>
          </cell>
          <cell r="C120">
            <v>2644387</v>
          </cell>
          <cell r="D120">
            <v>119183</v>
          </cell>
          <cell r="E120">
            <v>52875</v>
          </cell>
        </row>
        <row r="121">
          <cell r="A121" t="str">
            <v>HJA2020503</v>
          </cell>
          <cell r="B121" t="str">
            <v>-</v>
          </cell>
          <cell r="C121">
            <v>121905750</v>
          </cell>
          <cell r="D121">
            <v>62461455</v>
          </cell>
          <cell r="E121">
            <v>53296095</v>
          </cell>
        </row>
        <row r="122">
          <cell r="A122" t="str">
            <v>HJA2020504</v>
          </cell>
          <cell r="B122" t="str">
            <v>-</v>
          </cell>
          <cell r="C122">
            <v>-860905</v>
          </cell>
          <cell r="D122">
            <v>49012</v>
          </cell>
          <cell r="E122">
            <v>-1041942</v>
          </cell>
        </row>
        <row r="123">
          <cell r="A123" t="str">
            <v>HJA2020505</v>
          </cell>
          <cell r="B123" t="str">
            <v>-</v>
          </cell>
          <cell r="C123">
            <v>426165</v>
          </cell>
          <cell r="D123">
            <v>125250</v>
          </cell>
          <cell r="E123">
            <v>0</v>
          </cell>
        </row>
        <row r="124">
          <cell r="A124" t="str">
            <v>MMA1------</v>
          </cell>
          <cell r="B124" t="str">
            <v>受託研究料</v>
          </cell>
          <cell r="C124">
            <v>0</v>
          </cell>
          <cell r="D124">
            <v>0</v>
          </cell>
          <cell r="E124">
            <v>0</v>
          </cell>
        </row>
        <row r="125">
          <cell r="A125" t="str">
            <v>MMA2------</v>
          </cell>
          <cell r="B125" t="str">
            <v>費用</v>
          </cell>
          <cell r="C125">
            <v>0</v>
          </cell>
          <cell r="D125">
            <v>0</v>
          </cell>
          <cell r="E125">
            <v>0</v>
          </cell>
        </row>
        <row r="126">
          <cell r="A126" t="str">
            <v>MMA201----</v>
          </cell>
          <cell r="B126" t="str">
            <v>直接費</v>
          </cell>
          <cell r="C126">
            <v>0</v>
          </cell>
          <cell r="D126">
            <v>0</v>
          </cell>
          <cell r="E126">
            <v>0</v>
          </cell>
        </row>
        <row r="127">
          <cell r="A127" t="str">
            <v>MMA20101--</v>
          </cell>
          <cell r="B127" t="str">
            <v>材料費</v>
          </cell>
          <cell r="C127">
            <v>0</v>
          </cell>
          <cell r="D127">
            <v>0</v>
          </cell>
          <cell r="E127">
            <v>0</v>
          </cell>
        </row>
        <row r="128">
          <cell r="A128" t="str">
            <v>MMA2010101</v>
          </cell>
          <cell r="B128" t="str">
            <v>購入部品費</v>
          </cell>
          <cell r="C128">
            <v>0</v>
          </cell>
          <cell r="D128">
            <v>0</v>
          </cell>
          <cell r="E128">
            <v>0</v>
          </cell>
        </row>
        <row r="129">
          <cell r="A129" t="str">
            <v>MMA2010102</v>
          </cell>
          <cell r="B129" t="str">
            <v>委託研究費（Ｈ Gr）</v>
          </cell>
          <cell r="C129">
            <v>0</v>
          </cell>
          <cell r="D129">
            <v>0</v>
          </cell>
          <cell r="E129">
            <v>0</v>
          </cell>
        </row>
        <row r="130">
          <cell r="A130" t="str">
            <v>MMA2010103</v>
          </cell>
          <cell r="B130" t="str">
            <v>委託研究費（ＨＲＡ）</v>
          </cell>
          <cell r="C130">
            <v>0</v>
          </cell>
          <cell r="D130">
            <v>0</v>
          </cell>
          <cell r="E130">
            <v>0</v>
          </cell>
        </row>
        <row r="131">
          <cell r="A131" t="str">
            <v>MMA2010104</v>
          </cell>
          <cell r="B131" t="str">
            <v>委託研究費（ＨＲＥ－Ｇ）</v>
          </cell>
          <cell r="C131">
            <v>0</v>
          </cell>
          <cell r="D131">
            <v>0</v>
          </cell>
          <cell r="E131">
            <v>0</v>
          </cell>
        </row>
        <row r="132">
          <cell r="A132" t="str">
            <v>MMA2010105</v>
          </cell>
          <cell r="B132" t="str">
            <v>委託研究費（ＨＲＥ－ＵＫ）</v>
          </cell>
          <cell r="C132">
            <v>0</v>
          </cell>
          <cell r="D132">
            <v>0</v>
          </cell>
          <cell r="E132">
            <v>0</v>
          </cell>
        </row>
        <row r="133">
          <cell r="A133" t="str">
            <v>MMA2010106</v>
          </cell>
          <cell r="B133" t="str">
            <v>委託研究費（他）</v>
          </cell>
          <cell r="C133">
            <v>0</v>
          </cell>
          <cell r="D133">
            <v>0</v>
          </cell>
          <cell r="E133">
            <v>0</v>
          </cell>
        </row>
        <row r="134">
          <cell r="A134" t="str">
            <v>MMA2010107</v>
          </cell>
          <cell r="B134" t="str">
            <v>テスト車輌費</v>
          </cell>
          <cell r="C134">
            <v>0</v>
          </cell>
          <cell r="D134">
            <v>0</v>
          </cell>
          <cell r="E134">
            <v>0</v>
          </cell>
        </row>
        <row r="135">
          <cell r="A135" t="str">
            <v>MMA2010108</v>
          </cell>
          <cell r="B135" t="str">
            <v>その他材料費</v>
          </cell>
          <cell r="C135">
            <v>0</v>
          </cell>
          <cell r="D135">
            <v>0</v>
          </cell>
          <cell r="E135">
            <v>0</v>
          </cell>
        </row>
        <row r="136">
          <cell r="A136" t="str">
            <v>MMA2010109</v>
          </cell>
          <cell r="B136" t="str">
            <v>材料費（Ｒ）</v>
          </cell>
          <cell r="C136">
            <v>0</v>
          </cell>
          <cell r="D136">
            <v>0</v>
          </cell>
          <cell r="E136">
            <v>0</v>
          </cell>
        </row>
        <row r="137">
          <cell r="A137" t="str">
            <v>MMA20102--</v>
          </cell>
          <cell r="B137" t="str">
            <v>テスト関係費</v>
          </cell>
          <cell r="C137">
            <v>0</v>
          </cell>
          <cell r="D137">
            <v>0</v>
          </cell>
          <cell r="E137">
            <v>0</v>
          </cell>
        </row>
        <row r="138">
          <cell r="A138" t="str">
            <v>MMA2010201</v>
          </cell>
          <cell r="B138" t="str">
            <v>国内テスト関係費</v>
          </cell>
          <cell r="C138">
            <v>0</v>
          </cell>
          <cell r="D138">
            <v>0</v>
          </cell>
          <cell r="E138">
            <v>0</v>
          </cell>
        </row>
        <row r="139">
          <cell r="A139" t="str">
            <v>MMA2010202</v>
          </cell>
          <cell r="B139" t="str">
            <v>海外テスト関係費</v>
          </cell>
          <cell r="C139">
            <v>0</v>
          </cell>
          <cell r="D139">
            <v>0</v>
          </cell>
          <cell r="E139">
            <v>0</v>
          </cell>
        </row>
        <row r="140">
          <cell r="A140" t="str">
            <v>MMA2010203</v>
          </cell>
          <cell r="B140" t="str">
            <v>テスト関係費（Ｒ）</v>
          </cell>
          <cell r="C140">
            <v>0</v>
          </cell>
          <cell r="D140">
            <v>0</v>
          </cell>
          <cell r="E140">
            <v>0</v>
          </cell>
        </row>
        <row r="141">
          <cell r="A141" t="str">
            <v>MMA202----</v>
          </cell>
          <cell r="B141" t="str">
            <v>間接費</v>
          </cell>
          <cell r="C141">
            <v>0</v>
          </cell>
          <cell r="D141">
            <v>0</v>
          </cell>
          <cell r="E141">
            <v>0</v>
          </cell>
        </row>
        <row r="142">
          <cell r="A142" t="str">
            <v>MMA20201--</v>
          </cell>
          <cell r="B142" t="str">
            <v>労務費</v>
          </cell>
          <cell r="C142">
            <v>0</v>
          </cell>
          <cell r="D142">
            <v>0</v>
          </cell>
          <cell r="E142">
            <v>0</v>
          </cell>
        </row>
        <row r="143">
          <cell r="A143" t="str">
            <v>MMA20201@@</v>
          </cell>
          <cell r="B143" t="str">
            <v>_</v>
          </cell>
          <cell r="C143">
            <v>0</v>
          </cell>
          <cell r="D143">
            <v>0</v>
          </cell>
          <cell r="E143">
            <v>0</v>
          </cell>
        </row>
        <row r="144">
          <cell r="A144" t="str">
            <v>MMA20202--</v>
          </cell>
          <cell r="B144" t="str">
            <v>操業費</v>
          </cell>
          <cell r="C144">
            <v>0</v>
          </cell>
          <cell r="D144">
            <v>0</v>
          </cell>
          <cell r="E144">
            <v>0</v>
          </cell>
        </row>
        <row r="145">
          <cell r="A145" t="str">
            <v>MMA20202@@</v>
          </cell>
          <cell r="B145" t="str">
            <v>_</v>
          </cell>
          <cell r="C145">
            <v>0</v>
          </cell>
          <cell r="D145">
            <v>0</v>
          </cell>
          <cell r="E145">
            <v>0</v>
          </cell>
        </row>
        <row r="146">
          <cell r="A146" t="str">
            <v>MMA20203--</v>
          </cell>
          <cell r="B146" t="str">
            <v>設備費</v>
          </cell>
          <cell r="C146">
            <v>0</v>
          </cell>
          <cell r="D146">
            <v>0</v>
          </cell>
          <cell r="E146">
            <v>0</v>
          </cell>
        </row>
        <row r="147">
          <cell r="A147" t="str">
            <v>MMA2020301</v>
          </cell>
          <cell r="B147" t="str">
            <v>減価償却費</v>
          </cell>
          <cell r="C147">
            <v>0</v>
          </cell>
          <cell r="D147">
            <v>0</v>
          </cell>
          <cell r="E147">
            <v>0</v>
          </cell>
        </row>
        <row r="148">
          <cell r="A148" t="str">
            <v>MMA2020302</v>
          </cell>
          <cell r="B148" t="str">
            <v>固定資産賃借料</v>
          </cell>
          <cell r="C148">
            <v>0</v>
          </cell>
          <cell r="D148">
            <v>0</v>
          </cell>
          <cell r="E148">
            <v>0</v>
          </cell>
        </row>
        <row r="149">
          <cell r="A149" t="str">
            <v>MMA2020303</v>
          </cell>
          <cell r="B149" t="str">
            <v>その他</v>
          </cell>
          <cell r="C149">
            <v>0</v>
          </cell>
          <cell r="D149">
            <v>0</v>
          </cell>
          <cell r="E149">
            <v>0</v>
          </cell>
        </row>
        <row r="150">
          <cell r="A150" t="str">
            <v>MMA20204--</v>
          </cell>
          <cell r="B150" t="str">
            <v>管理費</v>
          </cell>
          <cell r="C150">
            <v>0</v>
          </cell>
          <cell r="D150">
            <v>0</v>
          </cell>
          <cell r="E150">
            <v>0</v>
          </cell>
        </row>
        <row r="151">
          <cell r="A151" t="str">
            <v>MMA20204@@</v>
          </cell>
          <cell r="B151" t="str">
            <v>_</v>
          </cell>
          <cell r="C151">
            <v>0</v>
          </cell>
          <cell r="D151">
            <v>0</v>
          </cell>
          <cell r="E151">
            <v>0</v>
          </cell>
        </row>
        <row r="152">
          <cell r="A152" t="str">
            <v>MMA20205--</v>
          </cell>
          <cell r="B152" t="str">
            <v>その他</v>
          </cell>
          <cell r="C152">
            <v>0</v>
          </cell>
          <cell r="D152">
            <v>0</v>
          </cell>
          <cell r="E152">
            <v>0</v>
          </cell>
        </row>
        <row r="153">
          <cell r="A153" t="str">
            <v>MMA2020501</v>
          </cell>
          <cell r="B153" t="str">
            <v>事業税</v>
          </cell>
          <cell r="C153">
            <v>0</v>
          </cell>
          <cell r="D153">
            <v>0</v>
          </cell>
          <cell r="E153">
            <v>0</v>
          </cell>
        </row>
        <row r="154">
          <cell r="A154" t="str">
            <v>MMA2020502</v>
          </cell>
          <cell r="B154" t="str">
            <v>ＰＧ配賦</v>
          </cell>
          <cell r="C154">
            <v>0</v>
          </cell>
          <cell r="D154">
            <v>0</v>
          </cell>
          <cell r="E154">
            <v>0</v>
          </cell>
        </row>
        <row r="155">
          <cell r="A155" t="str">
            <v>MMA2020503</v>
          </cell>
          <cell r="B155" t="str">
            <v>海外事務所費用</v>
          </cell>
          <cell r="C155">
            <v>0</v>
          </cell>
          <cell r="D155">
            <v>0</v>
          </cell>
          <cell r="E155">
            <v>0</v>
          </cell>
        </row>
        <row r="156">
          <cell r="A156" t="str">
            <v>MMA2020504</v>
          </cell>
          <cell r="B156" t="str">
            <v>営業外損益</v>
          </cell>
          <cell r="C156">
            <v>0</v>
          </cell>
          <cell r="D156">
            <v>0</v>
          </cell>
          <cell r="E156">
            <v>0</v>
          </cell>
        </row>
        <row r="157">
          <cell r="A157" t="str">
            <v>MMA2020505</v>
          </cell>
          <cell r="B157" t="str">
            <v>特別損益</v>
          </cell>
          <cell r="C157">
            <v>0</v>
          </cell>
          <cell r="D157">
            <v>0</v>
          </cell>
          <cell r="E157">
            <v>0</v>
          </cell>
        </row>
        <row r="158">
          <cell r="A158" t="str">
            <v>MMC1</v>
          </cell>
          <cell r="B158" t="str">
            <v>設計</v>
          </cell>
          <cell r="C158">
            <v>0</v>
          </cell>
          <cell r="D158">
            <v>0</v>
          </cell>
          <cell r="E158">
            <v>0</v>
          </cell>
        </row>
        <row r="159">
          <cell r="A159" t="str">
            <v>MMK1</v>
          </cell>
          <cell r="B159" t="str">
            <v>研究</v>
          </cell>
          <cell r="C159">
            <v>0</v>
          </cell>
          <cell r="D159">
            <v>0</v>
          </cell>
          <cell r="E159">
            <v>0</v>
          </cell>
        </row>
        <row r="160">
          <cell r="A160" t="str">
            <v>MMK5</v>
          </cell>
          <cell r="B160" t="str">
            <v>海外駐在</v>
          </cell>
          <cell r="C160">
            <v>0</v>
          </cell>
          <cell r="D160">
            <v>0</v>
          </cell>
          <cell r="E160">
            <v>0</v>
          </cell>
        </row>
        <row r="161">
          <cell r="A161" t="str">
            <v>MMS1</v>
          </cell>
          <cell r="B161" t="str">
            <v>試作</v>
          </cell>
          <cell r="C161">
            <v>0</v>
          </cell>
          <cell r="D161">
            <v>0</v>
          </cell>
          <cell r="E161">
            <v>0</v>
          </cell>
        </row>
        <row r="162">
          <cell r="A162" t="str">
            <v>MMT1</v>
          </cell>
          <cell r="B162" t="str">
            <v>TSC･TIC</v>
          </cell>
          <cell r="C162">
            <v>0</v>
          </cell>
          <cell r="D162">
            <v>0</v>
          </cell>
          <cell r="E162">
            <v>0</v>
          </cell>
        </row>
        <row r="163">
          <cell r="A163" t="str">
            <v>MMT5</v>
          </cell>
          <cell r="B163" t="str">
            <v>長欠・嘱託等</v>
          </cell>
          <cell r="C163">
            <v>0</v>
          </cell>
          <cell r="D163">
            <v>0</v>
          </cell>
          <cell r="E163">
            <v>0</v>
          </cell>
        </row>
        <row r="164">
          <cell r="A164" t="str">
            <v>MMZ1</v>
          </cell>
          <cell r="B164" t="str">
            <v>補助管理</v>
          </cell>
          <cell r="C164">
            <v>0</v>
          </cell>
          <cell r="D164">
            <v>0</v>
          </cell>
          <cell r="E164">
            <v>0</v>
          </cell>
        </row>
        <row r="165">
          <cell r="A165" t="str">
            <v>PIZ1</v>
          </cell>
          <cell r="B165" t="str">
            <v>-</v>
          </cell>
          <cell r="C165">
            <v>258</v>
          </cell>
          <cell r="D165">
            <v>43</v>
          </cell>
          <cell r="E165">
            <v>43</v>
          </cell>
        </row>
        <row r="166">
          <cell r="A166" t="str">
            <v>PJA20201@@</v>
          </cell>
          <cell r="B166" t="str">
            <v>-</v>
          </cell>
          <cell r="C166">
            <v>201991742</v>
          </cell>
          <cell r="D166">
            <v>40913498</v>
          </cell>
          <cell r="E166">
            <v>33033871</v>
          </cell>
        </row>
        <row r="167">
          <cell r="A167" t="str">
            <v>PJA20202@@</v>
          </cell>
          <cell r="B167" t="str">
            <v>-</v>
          </cell>
          <cell r="C167">
            <v>37351326</v>
          </cell>
          <cell r="D167">
            <v>11219752</v>
          </cell>
          <cell r="E167">
            <v>8478726</v>
          </cell>
        </row>
        <row r="168">
          <cell r="A168" t="str">
            <v>PJA2020301</v>
          </cell>
          <cell r="B168" t="str">
            <v>-</v>
          </cell>
          <cell r="C168">
            <v>21540899</v>
          </cell>
          <cell r="D168">
            <v>3578246</v>
          </cell>
          <cell r="E168">
            <v>3640832</v>
          </cell>
        </row>
        <row r="169">
          <cell r="A169" t="str">
            <v>PJA2020302</v>
          </cell>
          <cell r="B169" t="str">
            <v>-</v>
          </cell>
          <cell r="C169">
            <v>670890000</v>
          </cell>
          <cell r="D169">
            <v>111815000</v>
          </cell>
          <cell r="E169">
            <v>111815000</v>
          </cell>
        </row>
        <row r="170">
          <cell r="A170" t="str">
            <v>PJA2020303</v>
          </cell>
          <cell r="B170" t="str">
            <v>-</v>
          </cell>
          <cell r="C170">
            <v>12734024</v>
          </cell>
          <cell r="D170">
            <v>757731</v>
          </cell>
          <cell r="E170">
            <v>277464</v>
          </cell>
        </row>
        <row r="171">
          <cell r="A171" t="str">
            <v>PJA20204@@</v>
          </cell>
          <cell r="B171" t="str">
            <v>_</v>
          </cell>
          <cell r="C171">
            <v>63593348</v>
          </cell>
          <cell r="D171">
            <v>10157966</v>
          </cell>
          <cell r="E171">
            <v>12411420</v>
          </cell>
        </row>
        <row r="172">
          <cell r="A172" t="str">
            <v>PYA20201@@</v>
          </cell>
          <cell r="B172" t="str">
            <v>-</v>
          </cell>
          <cell r="C172">
            <v>199782000</v>
          </cell>
          <cell r="D172">
            <v>34344000</v>
          </cell>
          <cell r="E172">
            <v>34234000</v>
          </cell>
        </row>
        <row r="173">
          <cell r="A173" t="str">
            <v>PYA20202@@</v>
          </cell>
          <cell r="B173" t="str">
            <v>-</v>
          </cell>
          <cell r="C173">
            <v>26403000</v>
          </cell>
          <cell r="D173">
            <v>4230000</v>
          </cell>
          <cell r="E173">
            <v>5502000</v>
          </cell>
        </row>
        <row r="174">
          <cell r="A174" t="str">
            <v>PYA2020301</v>
          </cell>
          <cell r="B174" t="str">
            <v>-</v>
          </cell>
          <cell r="C174">
            <v>21255000</v>
          </cell>
          <cell r="D174">
            <v>3759000</v>
          </cell>
          <cell r="E174">
            <v>3686000</v>
          </cell>
        </row>
        <row r="175">
          <cell r="A175" t="str">
            <v>PYA2020302</v>
          </cell>
          <cell r="B175" t="str">
            <v>-</v>
          </cell>
          <cell r="C175">
            <v>575760000</v>
          </cell>
          <cell r="D175">
            <v>95960000</v>
          </cell>
          <cell r="E175">
            <v>95960000</v>
          </cell>
        </row>
        <row r="176">
          <cell r="A176" t="str">
            <v>PYA2020303</v>
          </cell>
          <cell r="B176" t="str">
            <v>-</v>
          </cell>
          <cell r="C176">
            <v>8431000</v>
          </cell>
          <cell r="D176">
            <v>1126000</v>
          </cell>
          <cell r="E176">
            <v>123000</v>
          </cell>
        </row>
        <row r="177">
          <cell r="A177" t="str">
            <v>PYA20204@@</v>
          </cell>
          <cell r="B177" t="str">
            <v>-</v>
          </cell>
          <cell r="C177">
            <v>55881000</v>
          </cell>
          <cell r="D177">
            <v>6596000</v>
          </cell>
          <cell r="E177">
            <v>6651000</v>
          </cell>
        </row>
        <row r="178">
          <cell r="A178" t="str">
            <v>TIZ1</v>
          </cell>
          <cell r="B178" t="str">
            <v>-</v>
          </cell>
          <cell r="C178">
            <v>300</v>
          </cell>
          <cell r="D178">
            <v>50</v>
          </cell>
          <cell r="E178">
            <v>50</v>
          </cell>
        </row>
        <row r="179">
          <cell r="A179" t="str">
            <v>TJA2010201</v>
          </cell>
          <cell r="B179" t="str">
            <v>-</v>
          </cell>
          <cell r="C179">
            <v>334890</v>
          </cell>
          <cell r="D179">
            <v>0</v>
          </cell>
          <cell r="E179">
            <v>335000</v>
          </cell>
        </row>
        <row r="180">
          <cell r="A180" t="str">
            <v>TJA20201@@</v>
          </cell>
          <cell r="B180" t="str">
            <v>-</v>
          </cell>
          <cell r="C180">
            <v>208649254</v>
          </cell>
          <cell r="D180">
            <v>29217837</v>
          </cell>
          <cell r="E180">
            <v>34310850</v>
          </cell>
        </row>
        <row r="181">
          <cell r="A181" t="str">
            <v>TJA20202@@</v>
          </cell>
          <cell r="B181" t="str">
            <v>-</v>
          </cell>
          <cell r="C181">
            <v>65110812</v>
          </cell>
          <cell r="D181">
            <v>10491129</v>
          </cell>
          <cell r="E181">
            <v>14759884</v>
          </cell>
        </row>
        <row r="182">
          <cell r="A182" t="str">
            <v>TJA2020301</v>
          </cell>
          <cell r="B182" t="str">
            <v>-</v>
          </cell>
          <cell r="C182">
            <v>20210036</v>
          </cell>
          <cell r="D182">
            <v>3485623</v>
          </cell>
          <cell r="E182">
            <v>3332764</v>
          </cell>
        </row>
        <row r="183">
          <cell r="A183" t="str">
            <v>TJA2020302</v>
          </cell>
          <cell r="B183" t="str">
            <v>-</v>
          </cell>
          <cell r="C183">
            <v>327826464</v>
          </cell>
          <cell r="D183">
            <v>57350267</v>
          </cell>
          <cell r="E183">
            <v>57312467</v>
          </cell>
        </row>
        <row r="184">
          <cell r="A184" t="str">
            <v>TJA2020303</v>
          </cell>
          <cell r="B184" t="str">
            <v>-</v>
          </cell>
          <cell r="C184">
            <v>66453688</v>
          </cell>
          <cell r="D184">
            <v>4299803</v>
          </cell>
          <cell r="E184">
            <v>6557292</v>
          </cell>
        </row>
        <row r="185">
          <cell r="A185" t="str">
            <v>TJA20204@@</v>
          </cell>
          <cell r="B185" t="str">
            <v>-</v>
          </cell>
          <cell r="C185">
            <v>115057220</v>
          </cell>
          <cell r="D185">
            <v>27580872</v>
          </cell>
          <cell r="E185">
            <v>15578983</v>
          </cell>
        </row>
        <row r="186">
          <cell r="A186" t="str">
            <v>TYA20201@@</v>
          </cell>
          <cell r="B186" t="str">
            <v>-</v>
          </cell>
          <cell r="C186">
            <v>227122000</v>
          </cell>
          <cell r="D186">
            <v>37919000</v>
          </cell>
          <cell r="E186">
            <v>37739000</v>
          </cell>
        </row>
        <row r="187">
          <cell r="A187" t="str">
            <v>TYA20202@@</v>
          </cell>
          <cell r="B187" t="str">
            <v>-</v>
          </cell>
          <cell r="C187">
            <v>67604000</v>
          </cell>
          <cell r="D187">
            <v>11158000</v>
          </cell>
          <cell r="E187">
            <v>11583000</v>
          </cell>
        </row>
        <row r="188">
          <cell r="A188" t="str">
            <v>TYA2020301</v>
          </cell>
          <cell r="B188" t="str">
            <v>-</v>
          </cell>
          <cell r="C188">
            <v>19034000</v>
          </cell>
          <cell r="D188">
            <v>3354000</v>
          </cell>
          <cell r="E188">
            <v>3276000</v>
          </cell>
        </row>
        <row r="189">
          <cell r="A189" t="str">
            <v>TYA2020302</v>
          </cell>
          <cell r="B189" t="str">
            <v>-</v>
          </cell>
          <cell r="C189">
            <v>363456000</v>
          </cell>
          <cell r="D189">
            <v>60576000</v>
          </cell>
          <cell r="E189">
            <v>60576000</v>
          </cell>
        </row>
        <row r="190">
          <cell r="A190" t="str">
            <v>TYA2020303</v>
          </cell>
          <cell r="B190" t="str">
            <v>-</v>
          </cell>
          <cell r="C190">
            <v>35366000</v>
          </cell>
          <cell r="D190">
            <v>3639000</v>
          </cell>
          <cell r="E190">
            <v>5303000</v>
          </cell>
        </row>
        <row r="191">
          <cell r="A191" t="str">
            <v>TYA20204@@</v>
          </cell>
          <cell r="B191" t="str">
            <v>-</v>
          </cell>
          <cell r="C191">
            <v>96643000</v>
          </cell>
          <cell r="D191">
            <v>16279000</v>
          </cell>
          <cell r="E191">
            <v>14921000</v>
          </cell>
        </row>
        <row r="192">
          <cell r="A192" t="str">
            <v>WIC1</v>
          </cell>
          <cell r="B192" t="str">
            <v>-</v>
          </cell>
          <cell r="C192">
            <v>334</v>
          </cell>
          <cell r="D192">
            <v>54</v>
          </cell>
          <cell r="E192">
            <v>55</v>
          </cell>
        </row>
        <row r="193">
          <cell r="A193" t="str">
            <v>WIK1</v>
          </cell>
          <cell r="B193" t="str">
            <v>-</v>
          </cell>
          <cell r="C193">
            <v>5268</v>
          </cell>
          <cell r="D193">
            <v>863</v>
          </cell>
          <cell r="E193">
            <v>866</v>
          </cell>
        </row>
        <row r="194">
          <cell r="A194" t="str">
            <v>WIS1</v>
          </cell>
          <cell r="B194" t="str">
            <v>-</v>
          </cell>
          <cell r="C194">
            <v>901</v>
          </cell>
          <cell r="D194">
            <v>147</v>
          </cell>
          <cell r="E194">
            <v>147</v>
          </cell>
        </row>
        <row r="195">
          <cell r="A195" t="str">
            <v>WIZ1</v>
          </cell>
          <cell r="B195" t="str">
            <v>-</v>
          </cell>
          <cell r="C195">
            <v>1169</v>
          </cell>
          <cell r="D195">
            <v>191</v>
          </cell>
          <cell r="E195">
            <v>194</v>
          </cell>
        </row>
        <row r="196">
          <cell r="A196" t="str">
            <v>WJA2010101</v>
          </cell>
          <cell r="B196" t="str">
            <v>-</v>
          </cell>
          <cell r="C196">
            <v>1023287103</v>
          </cell>
          <cell r="D196">
            <v>259972498</v>
          </cell>
          <cell r="E196">
            <v>172457157</v>
          </cell>
        </row>
        <row r="197">
          <cell r="A197" t="str">
            <v>WJA2010106</v>
          </cell>
          <cell r="B197" t="str">
            <v>-</v>
          </cell>
          <cell r="C197">
            <v>0</v>
          </cell>
          <cell r="D197">
            <v>0</v>
          </cell>
          <cell r="E197">
            <v>0</v>
          </cell>
        </row>
        <row r="198">
          <cell r="A198" t="str">
            <v>WJA2010107</v>
          </cell>
          <cell r="B198" t="str">
            <v>-</v>
          </cell>
          <cell r="C198">
            <v>10768283</v>
          </cell>
          <cell r="D198">
            <v>2087894</v>
          </cell>
          <cell r="E198">
            <v>1305509</v>
          </cell>
        </row>
        <row r="199">
          <cell r="A199" t="str">
            <v>WJA2010108</v>
          </cell>
          <cell r="B199" t="str">
            <v>-</v>
          </cell>
          <cell r="C199">
            <v>9423617</v>
          </cell>
          <cell r="D199">
            <v>1656929</v>
          </cell>
          <cell r="E199">
            <v>3183526</v>
          </cell>
        </row>
        <row r="200">
          <cell r="A200" t="str">
            <v>WJA2010109</v>
          </cell>
          <cell r="B200" t="str">
            <v>_</v>
          </cell>
          <cell r="C200">
            <v>3912945203</v>
          </cell>
          <cell r="D200">
            <v>760719510</v>
          </cell>
          <cell r="E200">
            <v>597921484</v>
          </cell>
        </row>
        <row r="201">
          <cell r="A201" t="str">
            <v>WJA2010201</v>
          </cell>
          <cell r="B201" t="str">
            <v>-</v>
          </cell>
          <cell r="C201">
            <v>97484991</v>
          </cell>
          <cell r="D201">
            <v>22116737</v>
          </cell>
          <cell r="E201">
            <v>14687840</v>
          </cell>
        </row>
        <row r="202">
          <cell r="A202" t="str">
            <v>WJA2010202</v>
          </cell>
          <cell r="B202" t="str">
            <v>-</v>
          </cell>
          <cell r="C202">
            <v>157740196</v>
          </cell>
          <cell r="D202">
            <v>48747556</v>
          </cell>
          <cell r="E202">
            <v>19301971</v>
          </cell>
        </row>
        <row r="203">
          <cell r="A203" t="str">
            <v>WJA2010203</v>
          </cell>
          <cell r="B203" t="str">
            <v>_</v>
          </cell>
          <cell r="C203">
            <v>345283656</v>
          </cell>
          <cell r="D203">
            <v>83060265</v>
          </cell>
          <cell r="E203">
            <v>54940213</v>
          </cell>
        </row>
        <row r="204">
          <cell r="A204" t="str">
            <v>WJA20201@@</v>
          </cell>
          <cell r="B204" t="str">
            <v>-</v>
          </cell>
          <cell r="C204">
            <v>5793996827</v>
          </cell>
          <cell r="D204">
            <v>1071055137</v>
          </cell>
          <cell r="E204">
            <v>959831975</v>
          </cell>
        </row>
        <row r="205">
          <cell r="A205" t="str">
            <v>WJA20202@@</v>
          </cell>
          <cell r="B205" t="str">
            <v>-</v>
          </cell>
          <cell r="C205">
            <v>561508353</v>
          </cell>
          <cell r="D205">
            <v>110285924</v>
          </cell>
          <cell r="E205">
            <v>115556877</v>
          </cell>
        </row>
        <row r="206">
          <cell r="A206" t="str">
            <v>WJA2020301</v>
          </cell>
          <cell r="B206" t="str">
            <v>-</v>
          </cell>
          <cell r="C206">
            <v>587794083</v>
          </cell>
          <cell r="D206">
            <v>138941699</v>
          </cell>
          <cell r="E206">
            <v>99186511</v>
          </cell>
        </row>
        <row r="207">
          <cell r="A207" t="str">
            <v>WJA2020302</v>
          </cell>
          <cell r="B207" t="str">
            <v>-</v>
          </cell>
          <cell r="C207">
            <v>503380823</v>
          </cell>
          <cell r="D207">
            <v>74490631</v>
          </cell>
          <cell r="E207">
            <v>102357967</v>
          </cell>
        </row>
        <row r="208">
          <cell r="A208" t="str">
            <v>WJA2020303</v>
          </cell>
          <cell r="B208" t="str">
            <v>-</v>
          </cell>
          <cell r="C208">
            <v>411753854</v>
          </cell>
          <cell r="D208">
            <v>72369286</v>
          </cell>
          <cell r="E208">
            <v>75041471</v>
          </cell>
        </row>
        <row r="209">
          <cell r="A209" t="str">
            <v>WJA20204@@</v>
          </cell>
          <cell r="B209" t="str">
            <v>-</v>
          </cell>
          <cell r="C209">
            <v>1184408809</v>
          </cell>
          <cell r="D209">
            <v>-48783311</v>
          </cell>
          <cell r="E209">
            <v>273719147</v>
          </cell>
        </row>
        <row r="210">
          <cell r="A210" t="str">
            <v>WJA2020504</v>
          </cell>
          <cell r="B210" t="str">
            <v>-</v>
          </cell>
          <cell r="C210">
            <v>-83018756</v>
          </cell>
          <cell r="D210">
            <v>-75674036</v>
          </cell>
          <cell r="E210">
            <v>-7857110</v>
          </cell>
        </row>
        <row r="211">
          <cell r="A211" t="str">
            <v>WJA2020505</v>
          </cell>
          <cell r="B211" t="str">
            <v>-</v>
          </cell>
          <cell r="C211">
            <v>-15759020</v>
          </cell>
          <cell r="D211">
            <v>-10141216</v>
          </cell>
          <cell r="E211">
            <v>-2124650</v>
          </cell>
        </row>
        <row r="212">
          <cell r="A212" t="str">
            <v>WYA2010101</v>
          </cell>
          <cell r="B212" t="str">
            <v>-</v>
          </cell>
          <cell r="C212">
            <v>1253600000</v>
          </cell>
          <cell r="D212">
            <v>213425000</v>
          </cell>
          <cell r="E212">
            <v>225980000</v>
          </cell>
        </row>
        <row r="213">
          <cell r="A213" t="str">
            <v>WYA20201@@</v>
          </cell>
          <cell r="B213" t="str">
            <v>-</v>
          </cell>
          <cell r="C213">
            <v>5697916000</v>
          </cell>
          <cell r="D213">
            <v>998352000</v>
          </cell>
          <cell r="E213">
            <v>954912000</v>
          </cell>
        </row>
        <row r="214">
          <cell r="A214" t="str">
            <v>WYA20202@@</v>
          </cell>
          <cell r="B214" t="str">
            <v>-</v>
          </cell>
          <cell r="C214">
            <v>608450000</v>
          </cell>
          <cell r="D214">
            <v>103652000</v>
          </cell>
          <cell r="E214">
            <v>99304000</v>
          </cell>
        </row>
        <row r="215">
          <cell r="A215" t="str">
            <v>WYA2020301</v>
          </cell>
          <cell r="B215" t="str">
            <v>-</v>
          </cell>
          <cell r="C215">
            <v>692180000</v>
          </cell>
          <cell r="D215">
            <v>142914000</v>
          </cell>
          <cell r="E215">
            <v>128740000</v>
          </cell>
        </row>
        <row r="216">
          <cell r="A216" t="str">
            <v>WYA2020302</v>
          </cell>
          <cell r="B216" t="str">
            <v>-</v>
          </cell>
          <cell r="C216">
            <v>517797000</v>
          </cell>
          <cell r="D216">
            <v>101472000</v>
          </cell>
          <cell r="E216">
            <v>83305000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HGT"/>
      <sheetName val="HGW"/>
      <sheetName val="HGP-T"/>
      <sheetName val="HGP-H"/>
      <sheetName val="HGP"/>
      <sheetName val="4R"/>
      <sheetName val="4R NEW"/>
      <sheetName val="HGA"/>
      <sheetName val="HGH"/>
      <sheetName val="HGF"/>
      <sheetName val="ALL 4～9"/>
      <sheetName val="ALL 4～3"/>
      <sheetName val="通期"/>
      <sheetName val="要員管理表"/>
      <sheetName val="Sheet1"/>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現地意向確認 (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excelfan.com/" TargetMode="External" /><Relationship Id="rId2" Type="http://schemas.openxmlformats.org/officeDocument/2006/relationships/hyperlink" Target="http://excelfan.com/060915Excel3MonthVerticalCalendar.htm" TargetMode="Externa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S65528"/>
  <sheetViews>
    <sheetView workbookViewId="0" topLeftCell="A1">
      <selection activeCell="I1" sqref="I1:I2"/>
    </sheetView>
  </sheetViews>
  <sheetFormatPr defaultColWidth="9.00390625" defaultRowHeight="13.5"/>
  <cols>
    <col min="1" max="1" width="7.125" style="92" customWidth="1"/>
    <col min="2" max="2" width="4.50390625" style="92" customWidth="1"/>
    <col min="3" max="9" width="10.50390625" style="93" customWidth="1"/>
    <col min="10" max="10" width="8.00390625" style="93" customWidth="1"/>
    <col min="11" max="11" width="12.125" style="95" bestFit="1" customWidth="1"/>
    <col min="12" max="12" width="21.50390625" style="92" customWidth="1"/>
    <col min="13" max="13" width="26.50390625" style="92" bestFit="1" customWidth="1"/>
    <col min="14" max="16" width="9.00390625" style="95" customWidth="1"/>
    <col min="17" max="17" width="26.50390625" style="95" bestFit="1" customWidth="1"/>
    <col min="18" max="18" width="18.50390625" style="95" customWidth="1"/>
    <col min="19" max="19" width="9.75390625" style="95" bestFit="1" customWidth="1"/>
    <col min="20" max="16384" width="9.00390625" style="95" customWidth="1"/>
  </cols>
  <sheetData>
    <row r="1" spans="8:18" ht="24.75" customHeight="1">
      <c r="H1" s="94">
        <f>WEEKDAY(H2)</f>
        <v>5</v>
      </c>
      <c r="I1" s="139">
        <v>42370</v>
      </c>
      <c r="J1" s="140">
        <v>2010</v>
      </c>
      <c r="N1" s="96"/>
      <c r="O1" s="96"/>
      <c r="P1" s="96"/>
      <c r="Q1" s="97"/>
      <c r="R1" s="98"/>
    </row>
    <row r="2" spans="1:19" ht="21">
      <c r="A2" s="151"/>
      <c r="B2" s="152"/>
      <c r="C2" s="153"/>
      <c r="D2" s="154"/>
      <c r="E2" s="154"/>
      <c r="F2" s="154"/>
      <c r="G2" s="154"/>
      <c r="H2" s="99">
        <f>IF(I1=C65470,VLOOKUP(I2,B65471:C65482,2,FALSE),IF(I1=D65470,VLOOKUP(I2,B65471:D65482,3,FALSE),IF(I1=E65470,VLOOKUP(I2,B65471:E65482,4,FALSE),IF(I1=F65470,VLOOKUP(I2,B65471:F65482,5,FALSE),IF(I1=G65470,VLOOKUP(I2,B65471:G65482,6,FALSE),IF(I1=H65470,VLOOKUP(I2,B65471:H65482,7,FALSE),IF(I1=R65470,VLOOKUP(I2,B65471:I65482,8,FALSE),VLOOKUP(J2,B65471:I65482,9,FALSE))))))))</f>
        <v>42705</v>
      </c>
      <c r="I2" s="138">
        <v>336</v>
      </c>
      <c r="J2" s="100"/>
      <c r="M2"/>
      <c r="N2" s="96"/>
      <c r="O2" s="101"/>
      <c r="P2" s="101"/>
      <c r="Q2" s="97"/>
      <c r="R2" s="98"/>
      <c r="S2" s="102"/>
    </row>
    <row r="3" spans="1:17" ht="8.25" customHeight="1">
      <c r="A3" s="103"/>
      <c r="B3" s="104"/>
      <c r="C3" s="105"/>
      <c r="D3" s="105"/>
      <c r="E3" s="105"/>
      <c r="F3" s="105"/>
      <c r="G3" s="105"/>
      <c r="H3" s="105"/>
      <c r="I3" s="105"/>
      <c r="J3" s="103"/>
      <c r="L3" s="106"/>
      <c r="M3" s="107"/>
      <c r="N3" s="101"/>
      <c r="O3" s="101"/>
      <c r="P3" s="101"/>
      <c r="Q3" s="101"/>
    </row>
    <row r="4" spans="1:17" ht="16.5" customHeight="1">
      <c r="A4" s="108" t="s">
        <v>41</v>
      </c>
      <c r="B4" s="108" t="s">
        <v>42</v>
      </c>
      <c r="C4" s="108"/>
      <c r="D4" s="108"/>
      <c r="E4" s="108"/>
      <c r="F4" s="108"/>
      <c r="G4" s="108"/>
      <c r="H4" s="108"/>
      <c r="I4" s="109"/>
      <c r="J4" s="110" t="s">
        <v>43</v>
      </c>
      <c r="K4" s="158"/>
      <c r="L4" s="159"/>
      <c r="M4" s="131"/>
      <c r="N4" s="101"/>
      <c r="O4" s="96"/>
      <c r="P4" s="101"/>
      <c r="Q4" s="101"/>
    </row>
    <row r="5" spans="1:15" ht="13.5" customHeight="1">
      <c r="A5" s="160">
        <f>IF(WEEKDAY($H$1)=1,$H$2+1,$H$2)</f>
        <v>42705</v>
      </c>
      <c r="B5" s="163">
        <f>WEEKDAY(A5)</f>
        <v>5</v>
      </c>
      <c r="C5" s="155"/>
      <c r="D5" s="155"/>
      <c r="E5" s="155"/>
      <c r="F5" s="155"/>
      <c r="G5" s="155"/>
      <c r="H5" s="155"/>
      <c r="I5" s="155"/>
      <c r="J5" s="168">
        <f aca="true" t="shared" si="0" ref="J5:J68">IF(SUM(C5:I5)=0,"",SUM(C5:I5))</f>
      </c>
      <c r="K5" s="111"/>
      <c r="L5" s="112"/>
      <c r="M5" s="113"/>
      <c r="O5" s="114" t="s">
        <v>44</v>
      </c>
    </row>
    <row r="6" spans="1:15" ht="13.5" customHeight="1">
      <c r="A6" s="161"/>
      <c r="B6" s="164"/>
      <c r="C6" s="156"/>
      <c r="D6" s="166"/>
      <c r="E6" s="166"/>
      <c r="F6" s="156"/>
      <c r="G6" s="156"/>
      <c r="H6" s="156"/>
      <c r="I6" s="156"/>
      <c r="J6" s="169">
        <f t="shared" si="0"/>
      </c>
      <c r="K6" s="132"/>
      <c r="L6" s="115"/>
      <c r="M6" s="116"/>
      <c r="O6" s="117" t="s">
        <v>45</v>
      </c>
    </row>
    <row r="7" spans="1:15" ht="13.5" customHeight="1">
      <c r="A7" s="162"/>
      <c r="B7" s="165"/>
      <c r="C7" s="157"/>
      <c r="D7" s="167"/>
      <c r="E7" s="167"/>
      <c r="F7" s="157"/>
      <c r="G7" s="157"/>
      <c r="H7" s="157"/>
      <c r="I7" s="157"/>
      <c r="J7" s="170">
        <f t="shared" si="0"/>
      </c>
      <c r="K7" s="133"/>
      <c r="L7" s="115"/>
      <c r="M7" s="116"/>
      <c r="O7" s="114" t="s">
        <v>46</v>
      </c>
    </row>
    <row r="8" spans="1:15" ht="13.5" customHeight="1">
      <c r="A8" s="160">
        <f>IF(WEEKDAY(A5)=7,A5+2,A5+1)</f>
        <v>42706</v>
      </c>
      <c r="B8" s="163">
        <f>WEEKDAY(A8)</f>
        <v>6</v>
      </c>
      <c r="C8" s="155"/>
      <c r="D8" s="155"/>
      <c r="E8" s="155"/>
      <c r="F8" s="155"/>
      <c r="G8" s="155"/>
      <c r="H8" s="155"/>
      <c r="I8" s="155"/>
      <c r="J8" s="168">
        <f t="shared" si="0"/>
      </c>
      <c r="K8" s="134"/>
      <c r="L8" s="115"/>
      <c r="M8" s="113"/>
      <c r="O8" s="118" t="s">
        <v>47</v>
      </c>
    </row>
    <row r="9" spans="1:15" ht="13.5" customHeight="1">
      <c r="A9" s="161"/>
      <c r="B9" s="164"/>
      <c r="C9" s="156"/>
      <c r="D9" s="166"/>
      <c r="E9" s="166"/>
      <c r="F9" s="156"/>
      <c r="G9" s="156"/>
      <c r="H9" s="156"/>
      <c r="I9" s="156"/>
      <c r="J9" s="169">
        <f t="shared" si="0"/>
      </c>
      <c r="K9" s="134"/>
      <c r="L9" s="115"/>
      <c r="M9" s="116"/>
      <c r="O9" s="119" t="s">
        <v>48</v>
      </c>
    </row>
    <row r="10" spans="1:15" ht="13.5" customHeight="1">
      <c r="A10" s="162"/>
      <c r="B10" s="165"/>
      <c r="C10" s="157"/>
      <c r="D10" s="167"/>
      <c r="E10" s="167"/>
      <c r="F10" s="157"/>
      <c r="G10" s="157"/>
      <c r="H10" s="157"/>
      <c r="I10" s="157"/>
      <c r="J10" s="170">
        <f t="shared" si="0"/>
      </c>
      <c r="K10" s="134"/>
      <c r="L10" s="115"/>
      <c r="M10" s="116"/>
      <c r="O10" s="119"/>
    </row>
    <row r="11" spans="1:15" ht="13.5" customHeight="1">
      <c r="A11" s="160">
        <f>IF(WEEKDAY(A8)=7,A8+2,A8+1)</f>
        <v>42707</v>
      </c>
      <c r="B11" s="163">
        <f>WEEKDAY(A11)</f>
        <v>7</v>
      </c>
      <c r="C11" s="155"/>
      <c r="D11" s="155"/>
      <c r="E11" s="155"/>
      <c r="F11" s="155"/>
      <c r="G11" s="155"/>
      <c r="H11" s="155"/>
      <c r="I11" s="155"/>
      <c r="J11" s="168">
        <f t="shared" si="0"/>
      </c>
      <c r="K11" s="134"/>
      <c r="L11" s="115"/>
      <c r="M11" s="113"/>
      <c r="O11" s="119"/>
    </row>
    <row r="12" spans="1:15" ht="13.5" customHeight="1">
      <c r="A12" s="161"/>
      <c r="B12" s="164"/>
      <c r="C12" s="156"/>
      <c r="D12" s="166"/>
      <c r="E12" s="166"/>
      <c r="F12" s="156"/>
      <c r="G12" s="156"/>
      <c r="H12" s="156"/>
      <c r="I12" s="156"/>
      <c r="J12" s="169">
        <f t="shared" si="0"/>
      </c>
      <c r="K12" s="134"/>
      <c r="L12" s="115"/>
      <c r="M12" s="116"/>
      <c r="O12" s="119"/>
    </row>
    <row r="13" spans="1:15" ht="13.5" customHeight="1">
      <c r="A13" s="162"/>
      <c r="B13" s="165"/>
      <c r="C13" s="157"/>
      <c r="D13" s="167"/>
      <c r="E13" s="167"/>
      <c r="F13" s="157"/>
      <c r="G13" s="157"/>
      <c r="H13" s="157"/>
      <c r="I13" s="157"/>
      <c r="J13" s="170">
        <f t="shared" si="0"/>
      </c>
      <c r="K13" s="134"/>
      <c r="L13" s="115"/>
      <c r="M13" s="116"/>
      <c r="O13" s="119"/>
    </row>
    <row r="14" spans="1:15" ht="13.5" customHeight="1">
      <c r="A14" s="160">
        <f>IF(WEEKDAY(A11)=7,A11+2,A11+1)</f>
        <v>42709</v>
      </c>
      <c r="B14" s="163">
        <f>WEEKDAY(A14)</f>
        <v>2</v>
      </c>
      <c r="C14" s="155"/>
      <c r="D14" s="155"/>
      <c r="E14" s="155"/>
      <c r="F14" s="155"/>
      <c r="G14" s="155"/>
      <c r="H14" s="155"/>
      <c r="I14" s="155"/>
      <c r="J14" s="168">
        <f t="shared" si="0"/>
      </c>
      <c r="K14" s="134"/>
      <c r="L14" s="115"/>
      <c r="M14" s="113"/>
      <c r="O14" s="119"/>
    </row>
    <row r="15" spans="1:15" ht="13.5" customHeight="1">
      <c r="A15" s="161"/>
      <c r="B15" s="164"/>
      <c r="C15" s="156"/>
      <c r="D15" s="166"/>
      <c r="E15" s="166"/>
      <c r="F15" s="156"/>
      <c r="G15" s="156"/>
      <c r="H15" s="156"/>
      <c r="I15" s="156"/>
      <c r="J15" s="169">
        <f t="shared" si="0"/>
      </c>
      <c r="K15" s="134"/>
      <c r="L15" s="115"/>
      <c r="M15" s="116"/>
      <c r="O15" s="119"/>
    </row>
    <row r="16" spans="1:15" ht="13.5" customHeight="1">
      <c r="A16" s="162"/>
      <c r="B16" s="165"/>
      <c r="C16" s="157"/>
      <c r="D16" s="167"/>
      <c r="E16" s="167"/>
      <c r="F16" s="157"/>
      <c r="G16" s="157"/>
      <c r="H16" s="157"/>
      <c r="I16" s="157"/>
      <c r="J16" s="170">
        <f t="shared" si="0"/>
      </c>
      <c r="K16" s="134"/>
      <c r="L16" s="115"/>
      <c r="M16" s="116"/>
      <c r="O16" s="119"/>
    </row>
    <row r="17" spans="1:15" ht="13.5" customHeight="1">
      <c r="A17" s="160">
        <f>IF(WEEKDAY(A14)=7,A14+2,A14+1)</f>
        <v>42710</v>
      </c>
      <c r="B17" s="163">
        <f>WEEKDAY(A17)</f>
        <v>3</v>
      </c>
      <c r="C17" s="155"/>
      <c r="D17" s="155"/>
      <c r="E17" s="155"/>
      <c r="F17" s="155"/>
      <c r="G17" s="155"/>
      <c r="H17" s="155"/>
      <c r="I17" s="155"/>
      <c r="J17" s="168">
        <f t="shared" si="0"/>
      </c>
      <c r="K17" s="134"/>
      <c r="L17" s="115"/>
      <c r="M17" s="113"/>
      <c r="O17" s="119"/>
    </row>
    <row r="18" spans="1:15" ht="13.5" customHeight="1">
      <c r="A18" s="161"/>
      <c r="B18" s="164"/>
      <c r="C18" s="156"/>
      <c r="D18" s="166"/>
      <c r="E18" s="166"/>
      <c r="F18" s="156"/>
      <c r="G18" s="156"/>
      <c r="H18" s="156"/>
      <c r="I18" s="156"/>
      <c r="J18" s="169">
        <f t="shared" si="0"/>
      </c>
      <c r="K18" s="134"/>
      <c r="L18" s="115"/>
      <c r="M18" s="116"/>
      <c r="O18" s="120"/>
    </row>
    <row r="19" spans="1:15" ht="13.5" customHeight="1">
      <c r="A19" s="162"/>
      <c r="B19" s="165"/>
      <c r="C19" s="157"/>
      <c r="D19" s="167"/>
      <c r="E19" s="167"/>
      <c r="F19" s="157"/>
      <c r="G19" s="157"/>
      <c r="H19" s="157"/>
      <c r="I19" s="157"/>
      <c r="J19" s="170">
        <f t="shared" si="0"/>
      </c>
      <c r="K19" s="135"/>
      <c r="L19" s="116"/>
      <c r="M19" s="116"/>
      <c r="O19" s="120"/>
    </row>
    <row r="20" spans="1:15" ht="13.5" customHeight="1">
      <c r="A20" s="160">
        <f>IF(WEEKDAY(A17)=7,A17+2,A17+1)</f>
        <v>42711</v>
      </c>
      <c r="B20" s="163">
        <f>WEEKDAY(A20)</f>
        <v>4</v>
      </c>
      <c r="C20" s="155"/>
      <c r="D20" s="155"/>
      <c r="E20" s="155"/>
      <c r="F20" s="155"/>
      <c r="G20" s="155"/>
      <c r="H20" s="155"/>
      <c r="I20" s="155"/>
      <c r="J20" s="168">
        <f t="shared" si="0"/>
      </c>
      <c r="K20" s="135"/>
      <c r="L20" s="116"/>
      <c r="M20" s="113"/>
      <c r="O20" s="120"/>
    </row>
    <row r="21" spans="1:15" ht="13.5" customHeight="1">
      <c r="A21" s="161"/>
      <c r="B21" s="164"/>
      <c r="C21" s="156"/>
      <c r="D21" s="166"/>
      <c r="E21" s="166"/>
      <c r="F21" s="156"/>
      <c r="G21" s="156"/>
      <c r="H21" s="156"/>
      <c r="I21" s="156"/>
      <c r="J21" s="169">
        <f t="shared" si="0"/>
      </c>
      <c r="K21" s="135"/>
      <c r="L21" s="116"/>
      <c r="M21" s="116"/>
      <c r="O21" s="120"/>
    </row>
    <row r="22" spans="1:15" ht="13.5" customHeight="1">
      <c r="A22" s="162"/>
      <c r="B22" s="165"/>
      <c r="C22" s="157"/>
      <c r="D22" s="167"/>
      <c r="E22" s="167"/>
      <c r="F22" s="157"/>
      <c r="G22" s="157"/>
      <c r="H22" s="157"/>
      <c r="I22" s="157"/>
      <c r="J22" s="170">
        <f t="shared" si="0"/>
      </c>
      <c r="K22" s="135"/>
      <c r="L22" s="116"/>
      <c r="M22" s="116"/>
      <c r="O22" s="120"/>
    </row>
    <row r="23" spans="1:15" ht="13.5" customHeight="1">
      <c r="A23" s="160">
        <f>IF(WEEKDAY(A20)=7,A20+2,A20+1)</f>
        <v>42712</v>
      </c>
      <c r="B23" s="163">
        <f>WEEKDAY(A23)</f>
        <v>5</v>
      </c>
      <c r="C23" s="155"/>
      <c r="D23" s="155"/>
      <c r="E23" s="155"/>
      <c r="F23" s="155"/>
      <c r="G23" s="155"/>
      <c r="H23" s="155"/>
      <c r="I23" s="155"/>
      <c r="J23" s="168">
        <f t="shared" si="0"/>
      </c>
      <c r="K23" s="135"/>
      <c r="L23" s="116"/>
      <c r="M23" s="113"/>
      <c r="O23" s="120"/>
    </row>
    <row r="24" spans="1:15" ht="13.5" customHeight="1">
      <c r="A24" s="161"/>
      <c r="B24" s="164"/>
      <c r="C24" s="156"/>
      <c r="D24" s="166"/>
      <c r="E24" s="166"/>
      <c r="F24" s="156"/>
      <c r="G24" s="156"/>
      <c r="H24" s="156"/>
      <c r="I24" s="156"/>
      <c r="J24" s="169">
        <f t="shared" si="0"/>
      </c>
      <c r="K24" s="135"/>
      <c r="L24" s="116"/>
      <c r="M24" s="116"/>
      <c r="O24" s="120"/>
    </row>
    <row r="25" spans="1:15" ht="13.5" customHeight="1">
      <c r="A25" s="162"/>
      <c r="B25" s="165"/>
      <c r="C25" s="157"/>
      <c r="D25" s="167"/>
      <c r="E25" s="167"/>
      <c r="F25" s="157"/>
      <c r="G25" s="157"/>
      <c r="H25" s="157"/>
      <c r="I25" s="157"/>
      <c r="J25" s="170">
        <f t="shared" si="0"/>
      </c>
      <c r="K25" s="135"/>
      <c r="L25" s="116"/>
      <c r="M25" s="116"/>
      <c r="O25" s="120"/>
    </row>
    <row r="26" spans="1:15" ht="13.5" customHeight="1">
      <c r="A26" s="160">
        <f>IF(WEEKDAY(A23)=7,A23+2,A23+1)</f>
        <v>42713</v>
      </c>
      <c r="B26" s="163">
        <f>WEEKDAY(A26)</f>
        <v>6</v>
      </c>
      <c r="C26" s="155"/>
      <c r="D26" s="155"/>
      <c r="E26" s="155"/>
      <c r="F26" s="155"/>
      <c r="G26" s="155"/>
      <c r="H26" s="155"/>
      <c r="I26" s="155"/>
      <c r="J26" s="168">
        <f t="shared" si="0"/>
      </c>
      <c r="K26" s="135"/>
      <c r="L26" s="116"/>
      <c r="M26" s="113"/>
      <c r="O26" s="120"/>
    </row>
    <row r="27" spans="1:15" ht="13.5" customHeight="1">
      <c r="A27" s="161"/>
      <c r="B27" s="164"/>
      <c r="C27" s="166"/>
      <c r="D27" s="166"/>
      <c r="E27" s="166"/>
      <c r="F27" s="156"/>
      <c r="G27" s="156"/>
      <c r="H27" s="156"/>
      <c r="I27" s="156"/>
      <c r="J27" s="169">
        <f t="shared" si="0"/>
      </c>
      <c r="K27" s="135"/>
      <c r="L27" s="116"/>
      <c r="M27" s="116"/>
      <c r="O27" s="120"/>
    </row>
    <row r="28" spans="1:15" ht="13.5" customHeight="1">
      <c r="A28" s="162"/>
      <c r="B28" s="165"/>
      <c r="C28" s="167"/>
      <c r="D28" s="167"/>
      <c r="E28" s="167"/>
      <c r="F28" s="157"/>
      <c r="G28" s="157"/>
      <c r="H28" s="157"/>
      <c r="I28" s="157"/>
      <c r="J28" s="170">
        <f t="shared" si="0"/>
      </c>
      <c r="K28" s="135"/>
      <c r="L28" s="116"/>
      <c r="M28" s="116"/>
      <c r="O28" s="120"/>
    </row>
    <row r="29" spans="1:15" ht="13.5" customHeight="1">
      <c r="A29" s="160">
        <f>IF(WEEKDAY(A26)=7,A26+2,A26+1)</f>
        <v>42714</v>
      </c>
      <c r="B29" s="163">
        <f>WEEKDAY(A29)</f>
        <v>7</v>
      </c>
      <c r="C29" s="155"/>
      <c r="D29" s="155"/>
      <c r="E29" s="155"/>
      <c r="F29" s="155"/>
      <c r="G29" s="155"/>
      <c r="H29" s="155"/>
      <c r="I29" s="155"/>
      <c r="J29" s="168">
        <f t="shared" si="0"/>
      </c>
      <c r="K29" s="135"/>
      <c r="L29" s="116"/>
      <c r="M29" s="113"/>
      <c r="O29" s="120"/>
    </row>
    <row r="30" spans="1:15" ht="13.5" customHeight="1">
      <c r="A30" s="161"/>
      <c r="B30" s="164"/>
      <c r="C30" s="156"/>
      <c r="D30" s="166"/>
      <c r="E30" s="166"/>
      <c r="F30" s="156"/>
      <c r="G30" s="156"/>
      <c r="H30" s="156"/>
      <c r="I30" s="156"/>
      <c r="J30" s="169">
        <f t="shared" si="0"/>
      </c>
      <c r="K30" s="135"/>
      <c r="L30" s="116"/>
      <c r="M30" s="116"/>
      <c r="O30" s="120"/>
    </row>
    <row r="31" spans="1:13" ht="13.5" customHeight="1">
      <c r="A31" s="162"/>
      <c r="B31" s="165"/>
      <c r="C31" s="157"/>
      <c r="D31" s="167"/>
      <c r="E31" s="167"/>
      <c r="F31" s="157"/>
      <c r="G31" s="157"/>
      <c r="H31" s="157"/>
      <c r="I31" s="157"/>
      <c r="J31" s="170">
        <f t="shared" si="0"/>
      </c>
      <c r="K31" s="135"/>
      <c r="L31" s="116"/>
      <c r="M31" s="116"/>
    </row>
    <row r="32" spans="1:13" ht="13.5" customHeight="1">
      <c r="A32" s="160">
        <f>IF(WEEKDAY(A29)=7,A29+2,A29+1)</f>
        <v>42716</v>
      </c>
      <c r="B32" s="163">
        <f>WEEKDAY(A32)</f>
        <v>2</v>
      </c>
      <c r="C32" s="155"/>
      <c r="D32" s="155"/>
      <c r="E32" s="155"/>
      <c r="F32" s="155"/>
      <c r="G32" s="155"/>
      <c r="H32" s="155"/>
      <c r="I32" s="155"/>
      <c r="J32" s="168">
        <f t="shared" si="0"/>
      </c>
      <c r="K32" s="135"/>
      <c r="L32" s="116"/>
      <c r="M32" s="113"/>
    </row>
    <row r="33" spans="1:13" ht="13.5" customHeight="1">
      <c r="A33" s="161"/>
      <c r="B33" s="164"/>
      <c r="C33" s="156"/>
      <c r="D33" s="166"/>
      <c r="E33" s="166"/>
      <c r="F33" s="156"/>
      <c r="G33" s="156"/>
      <c r="H33" s="156"/>
      <c r="I33" s="156"/>
      <c r="J33" s="169">
        <f t="shared" si="0"/>
      </c>
      <c r="K33" s="135"/>
      <c r="L33" s="116"/>
      <c r="M33" s="116"/>
    </row>
    <row r="34" spans="1:13" ht="13.5" customHeight="1">
      <c r="A34" s="162"/>
      <c r="B34" s="165"/>
      <c r="C34" s="157"/>
      <c r="D34" s="167"/>
      <c r="E34" s="167"/>
      <c r="F34" s="157"/>
      <c r="G34" s="157"/>
      <c r="H34" s="157"/>
      <c r="I34" s="157"/>
      <c r="J34" s="170">
        <f t="shared" si="0"/>
      </c>
      <c r="K34" s="135"/>
      <c r="L34" s="116"/>
      <c r="M34" s="116"/>
    </row>
    <row r="35" spans="1:13" ht="13.5" customHeight="1">
      <c r="A35" s="160">
        <f>IF(WEEKDAY(A32)=7,A32+2,A32+1)</f>
        <v>42717</v>
      </c>
      <c r="B35" s="163">
        <f>WEEKDAY(A35)</f>
        <v>3</v>
      </c>
      <c r="C35" s="155"/>
      <c r="D35" s="155"/>
      <c r="E35" s="155"/>
      <c r="F35" s="155"/>
      <c r="G35" s="155"/>
      <c r="H35" s="155"/>
      <c r="I35" s="155"/>
      <c r="J35" s="168">
        <f t="shared" si="0"/>
      </c>
      <c r="K35" s="135"/>
      <c r="L35" s="116"/>
      <c r="M35" s="113"/>
    </row>
    <row r="36" spans="1:13" ht="13.5" customHeight="1">
      <c r="A36" s="161"/>
      <c r="B36" s="164"/>
      <c r="C36" s="156"/>
      <c r="D36" s="166"/>
      <c r="E36" s="166"/>
      <c r="F36" s="156"/>
      <c r="G36" s="156"/>
      <c r="H36" s="156"/>
      <c r="I36" s="156"/>
      <c r="J36" s="169">
        <f t="shared" si="0"/>
      </c>
      <c r="K36" s="135"/>
      <c r="L36" s="116"/>
      <c r="M36" s="116"/>
    </row>
    <row r="37" spans="1:13" ht="13.5" customHeight="1">
      <c r="A37" s="162"/>
      <c r="B37" s="165"/>
      <c r="C37" s="157"/>
      <c r="D37" s="167"/>
      <c r="E37" s="167"/>
      <c r="F37" s="157"/>
      <c r="G37" s="157"/>
      <c r="H37" s="157"/>
      <c r="I37" s="157"/>
      <c r="J37" s="170">
        <f t="shared" si="0"/>
      </c>
      <c r="K37" s="135"/>
      <c r="L37" s="116"/>
      <c r="M37" s="116"/>
    </row>
    <row r="38" spans="1:13" ht="13.5" customHeight="1">
      <c r="A38" s="160">
        <f>IF(WEEKDAY(A35)=7,A35+2,A35+1)</f>
        <v>42718</v>
      </c>
      <c r="B38" s="163">
        <f>WEEKDAY(A38)</f>
        <v>4</v>
      </c>
      <c r="C38" s="155"/>
      <c r="D38" s="155"/>
      <c r="E38" s="155"/>
      <c r="F38" s="155"/>
      <c r="G38" s="155"/>
      <c r="H38" s="155"/>
      <c r="I38" s="155"/>
      <c r="J38" s="168">
        <f t="shared" si="0"/>
      </c>
      <c r="K38" s="135"/>
      <c r="L38" s="116"/>
      <c r="M38" s="113"/>
    </row>
    <row r="39" spans="1:13" ht="13.5" customHeight="1">
      <c r="A39" s="161"/>
      <c r="B39" s="164"/>
      <c r="C39" s="156"/>
      <c r="D39" s="166"/>
      <c r="E39" s="166"/>
      <c r="F39" s="156"/>
      <c r="G39" s="156"/>
      <c r="H39" s="156"/>
      <c r="I39" s="156"/>
      <c r="J39" s="169">
        <f t="shared" si="0"/>
      </c>
      <c r="K39" s="135"/>
      <c r="L39" s="116"/>
      <c r="M39" s="116"/>
    </row>
    <row r="40" spans="1:13" ht="13.5" customHeight="1">
      <c r="A40" s="162"/>
      <c r="B40" s="165"/>
      <c r="C40" s="157"/>
      <c r="D40" s="167"/>
      <c r="E40" s="167"/>
      <c r="F40" s="157"/>
      <c r="G40" s="157"/>
      <c r="H40" s="157"/>
      <c r="I40" s="157"/>
      <c r="J40" s="170">
        <f t="shared" si="0"/>
      </c>
      <c r="K40" s="135"/>
      <c r="L40" s="116"/>
      <c r="M40" s="116"/>
    </row>
    <row r="41" spans="1:13" ht="13.5" customHeight="1">
      <c r="A41" s="160">
        <f>IF(WEEKDAY(A38)=7,A38+2,A38+1)</f>
        <v>42719</v>
      </c>
      <c r="B41" s="163">
        <f>WEEKDAY(A41)</f>
        <v>5</v>
      </c>
      <c r="C41" s="155"/>
      <c r="D41" s="155"/>
      <c r="E41" s="155"/>
      <c r="F41" s="155"/>
      <c r="G41" s="155"/>
      <c r="H41" s="155"/>
      <c r="I41" s="155"/>
      <c r="J41" s="168">
        <f t="shared" si="0"/>
      </c>
      <c r="K41" s="135"/>
      <c r="L41" s="116"/>
      <c r="M41" s="113"/>
    </row>
    <row r="42" spans="1:13" ht="13.5" customHeight="1">
      <c r="A42" s="161"/>
      <c r="B42" s="164"/>
      <c r="C42" s="156"/>
      <c r="D42" s="166"/>
      <c r="E42" s="166"/>
      <c r="F42" s="156"/>
      <c r="G42" s="156"/>
      <c r="H42" s="156"/>
      <c r="I42" s="156"/>
      <c r="J42" s="169">
        <f t="shared" si="0"/>
      </c>
      <c r="K42" s="135"/>
      <c r="L42" s="116"/>
      <c r="M42" s="116"/>
    </row>
    <row r="43" spans="1:13" ht="13.5" customHeight="1">
      <c r="A43" s="162"/>
      <c r="B43" s="165"/>
      <c r="C43" s="157"/>
      <c r="D43" s="167"/>
      <c r="E43" s="167"/>
      <c r="F43" s="157"/>
      <c r="G43" s="157"/>
      <c r="H43" s="157"/>
      <c r="I43" s="157"/>
      <c r="J43" s="170">
        <f t="shared" si="0"/>
      </c>
      <c r="K43" s="135"/>
      <c r="L43" s="116"/>
      <c r="M43" s="116"/>
    </row>
    <row r="44" spans="1:13" ht="12.75">
      <c r="A44" s="160">
        <f>IF(WEEKDAY(A41)=7,A41+2,A41+1)</f>
        <v>42720</v>
      </c>
      <c r="B44" s="163">
        <f>WEEKDAY(A44)</f>
        <v>6</v>
      </c>
      <c r="C44" s="155"/>
      <c r="D44" s="155"/>
      <c r="E44" s="155"/>
      <c r="F44" s="155"/>
      <c r="G44" s="155"/>
      <c r="H44" s="155"/>
      <c r="I44" s="155"/>
      <c r="J44" s="168">
        <f t="shared" si="0"/>
      </c>
      <c r="K44" s="135"/>
      <c r="L44" s="116"/>
      <c r="M44" s="113"/>
    </row>
    <row r="45" spans="1:13" ht="12.75">
      <c r="A45" s="161"/>
      <c r="B45" s="164"/>
      <c r="C45" s="156"/>
      <c r="D45" s="166"/>
      <c r="E45" s="166"/>
      <c r="F45" s="156"/>
      <c r="G45" s="156"/>
      <c r="H45" s="156"/>
      <c r="I45" s="156"/>
      <c r="J45" s="169">
        <f t="shared" si="0"/>
      </c>
      <c r="K45" s="135"/>
      <c r="L45" s="116"/>
      <c r="M45" s="116"/>
    </row>
    <row r="46" spans="1:13" ht="12.75">
      <c r="A46" s="162"/>
      <c r="B46" s="165"/>
      <c r="C46" s="157"/>
      <c r="D46" s="167"/>
      <c r="E46" s="167"/>
      <c r="F46" s="157"/>
      <c r="G46" s="157"/>
      <c r="H46" s="157"/>
      <c r="I46" s="157"/>
      <c r="J46" s="170">
        <f t="shared" si="0"/>
      </c>
      <c r="K46" s="135"/>
      <c r="L46" s="116"/>
      <c r="M46" s="116"/>
    </row>
    <row r="47" spans="1:13" ht="12.75">
      <c r="A47" s="160">
        <f>IF(WEEKDAY(A44)=7,A44+2,A44+1)</f>
        <v>42721</v>
      </c>
      <c r="B47" s="163">
        <f>WEEKDAY(A47)</f>
        <v>7</v>
      </c>
      <c r="C47" s="155"/>
      <c r="D47" s="155"/>
      <c r="E47" s="155"/>
      <c r="F47" s="155"/>
      <c r="G47" s="155"/>
      <c r="H47" s="155"/>
      <c r="I47" s="155"/>
      <c r="J47" s="168">
        <f t="shared" si="0"/>
      </c>
      <c r="K47" s="135"/>
      <c r="L47" s="116"/>
      <c r="M47" s="113"/>
    </row>
    <row r="48" spans="1:13" ht="12.75">
      <c r="A48" s="161"/>
      <c r="B48" s="164"/>
      <c r="C48" s="156"/>
      <c r="D48" s="166"/>
      <c r="E48" s="166"/>
      <c r="F48" s="156"/>
      <c r="G48" s="156"/>
      <c r="H48" s="156"/>
      <c r="I48" s="156"/>
      <c r="J48" s="169">
        <f t="shared" si="0"/>
      </c>
      <c r="K48" s="135"/>
      <c r="L48" s="116"/>
      <c r="M48" s="116"/>
    </row>
    <row r="49" spans="1:13" ht="12.75">
      <c r="A49" s="162"/>
      <c r="B49" s="165"/>
      <c r="C49" s="157"/>
      <c r="D49" s="167"/>
      <c r="E49" s="167"/>
      <c r="F49" s="157"/>
      <c r="G49" s="157"/>
      <c r="H49" s="157"/>
      <c r="I49" s="157"/>
      <c r="J49" s="170">
        <f t="shared" si="0"/>
      </c>
      <c r="K49" s="135"/>
      <c r="L49" s="116"/>
      <c r="M49" s="116"/>
    </row>
    <row r="50" spans="1:13" ht="12.75">
      <c r="A50" s="160">
        <f>IF(WEEKDAY(A47)=7,A47+2,A47+1)</f>
        <v>42723</v>
      </c>
      <c r="B50" s="163">
        <f>WEEKDAY(A50)</f>
        <v>2</v>
      </c>
      <c r="C50" s="155"/>
      <c r="D50" s="155"/>
      <c r="E50" s="155"/>
      <c r="F50" s="155"/>
      <c r="G50" s="155"/>
      <c r="H50" s="155"/>
      <c r="I50" s="155"/>
      <c r="J50" s="168">
        <f t="shared" si="0"/>
      </c>
      <c r="K50" s="135"/>
      <c r="L50" s="116"/>
      <c r="M50" s="113"/>
    </row>
    <row r="51" spans="1:13" ht="12.75">
      <c r="A51" s="161"/>
      <c r="B51" s="164"/>
      <c r="C51" s="156"/>
      <c r="D51" s="166"/>
      <c r="E51" s="166"/>
      <c r="F51" s="156"/>
      <c r="G51" s="156"/>
      <c r="H51" s="156"/>
      <c r="I51" s="156"/>
      <c r="J51" s="169">
        <f t="shared" si="0"/>
      </c>
      <c r="K51" s="135"/>
      <c r="L51" s="116"/>
      <c r="M51" s="116"/>
    </row>
    <row r="52" spans="1:13" ht="12.75">
      <c r="A52" s="162"/>
      <c r="B52" s="165"/>
      <c r="C52" s="157"/>
      <c r="D52" s="167"/>
      <c r="E52" s="167"/>
      <c r="F52" s="157"/>
      <c r="G52" s="157"/>
      <c r="H52" s="157"/>
      <c r="I52" s="157"/>
      <c r="J52" s="170">
        <f t="shared" si="0"/>
      </c>
      <c r="K52" s="135"/>
      <c r="L52" s="116"/>
      <c r="M52" s="116"/>
    </row>
    <row r="53" spans="1:13" ht="12.75">
      <c r="A53" s="160">
        <f>IF(WEEKDAY(A50)=7,A50+2,A50+1)</f>
        <v>42724</v>
      </c>
      <c r="B53" s="163">
        <f>WEEKDAY(A53)</f>
        <v>3</v>
      </c>
      <c r="C53" s="155"/>
      <c r="D53" s="155"/>
      <c r="E53" s="155"/>
      <c r="F53" s="155"/>
      <c r="G53" s="155"/>
      <c r="H53" s="155"/>
      <c r="I53" s="155"/>
      <c r="J53" s="168">
        <f t="shared" si="0"/>
      </c>
      <c r="K53" s="135"/>
      <c r="L53" s="116"/>
      <c r="M53" s="113"/>
    </row>
    <row r="54" spans="1:13" ht="12.75">
      <c r="A54" s="161"/>
      <c r="B54" s="164"/>
      <c r="C54" s="156"/>
      <c r="D54" s="166"/>
      <c r="E54" s="166"/>
      <c r="F54" s="156"/>
      <c r="G54" s="156"/>
      <c r="H54" s="156"/>
      <c r="I54" s="156"/>
      <c r="J54" s="169">
        <f t="shared" si="0"/>
      </c>
      <c r="K54" s="135"/>
      <c r="L54" s="116"/>
      <c r="M54" s="116"/>
    </row>
    <row r="55" spans="1:13" ht="12.75">
      <c r="A55" s="162"/>
      <c r="B55" s="165"/>
      <c r="C55" s="157"/>
      <c r="D55" s="167"/>
      <c r="E55" s="167"/>
      <c r="F55" s="157"/>
      <c r="G55" s="157"/>
      <c r="H55" s="157"/>
      <c r="I55" s="157"/>
      <c r="J55" s="170">
        <f t="shared" si="0"/>
      </c>
      <c r="K55" s="135"/>
      <c r="L55" s="116"/>
      <c r="M55" s="116"/>
    </row>
    <row r="56" spans="1:13" ht="12.75">
      <c r="A56" s="160">
        <f>IF(WEEKDAY(A53)=7,A53+2,A53+1)</f>
        <v>42725</v>
      </c>
      <c r="B56" s="163">
        <f>WEEKDAY(A56)</f>
        <v>4</v>
      </c>
      <c r="C56" s="155"/>
      <c r="D56" s="155"/>
      <c r="E56" s="155"/>
      <c r="F56" s="155"/>
      <c r="G56" s="155"/>
      <c r="H56" s="155"/>
      <c r="I56" s="155"/>
      <c r="J56" s="168">
        <f t="shared" si="0"/>
      </c>
      <c r="K56" s="135"/>
      <c r="L56" s="116"/>
      <c r="M56" s="113"/>
    </row>
    <row r="57" spans="1:13" ht="12.75">
      <c r="A57" s="161"/>
      <c r="B57" s="164"/>
      <c r="C57" s="156"/>
      <c r="D57" s="166"/>
      <c r="E57" s="166"/>
      <c r="F57" s="156"/>
      <c r="G57" s="156"/>
      <c r="H57" s="156"/>
      <c r="I57" s="156"/>
      <c r="J57" s="169">
        <f t="shared" si="0"/>
      </c>
      <c r="K57" s="135"/>
      <c r="L57" s="116"/>
      <c r="M57" s="116"/>
    </row>
    <row r="58" spans="1:13" ht="12.75">
      <c r="A58" s="162"/>
      <c r="B58" s="165"/>
      <c r="C58" s="157"/>
      <c r="D58" s="167"/>
      <c r="E58" s="167"/>
      <c r="F58" s="157"/>
      <c r="G58" s="157"/>
      <c r="H58" s="157"/>
      <c r="I58" s="157"/>
      <c r="J58" s="170">
        <f t="shared" si="0"/>
      </c>
      <c r="K58" s="135"/>
      <c r="L58" s="116"/>
      <c r="M58" s="116"/>
    </row>
    <row r="59" spans="1:13" ht="12.75">
      <c r="A59" s="160">
        <f>IF(WEEKDAY(A56)=7,A56+2,A56+1)</f>
        <v>42726</v>
      </c>
      <c r="B59" s="163">
        <f>WEEKDAY(A59)</f>
        <v>5</v>
      </c>
      <c r="C59" s="155"/>
      <c r="D59" s="155"/>
      <c r="E59" s="155"/>
      <c r="F59" s="155"/>
      <c r="G59" s="155"/>
      <c r="H59" s="155"/>
      <c r="I59" s="155"/>
      <c r="J59" s="168">
        <f>IF(SUM(C59:I59)=0,"",SUM(C59:I59))</f>
      </c>
      <c r="K59" s="135"/>
      <c r="L59" s="116"/>
      <c r="M59" s="113"/>
    </row>
    <row r="60" spans="1:13" ht="12.75">
      <c r="A60" s="161"/>
      <c r="B60" s="164"/>
      <c r="C60" s="166"/>
      <c r="D60" s="166"/>
      <c r="E60" s="166"/>
      <c r="F60" s="156"/>
      <c r="G60" s="156"/>
      <c r="H60" s="156"/>
      <c r="I60" s="156"/>
      <c r="J60" s="169">
        <f>IF(SUM(D60:I60)=0,"",SUM(D60:I60))</f>
      </c>
      <c r="K60" s="135"/>
      <c r="L60" s="116"/>
      <c r="M60" s="116"/>
    </row>
    <row r="61" spans="1:13" ht="12.75">
      <c r="A61" s="162"/>
      <c r="B61" s="165"/>
      <c r="C61" s="167"/>
      <c r="D61" s="167"/>
      <c r="E61" s="167"/>
      <c r="F61" s="157"/>
      <c r="G61" s="157"/>
      <c r="H61" s="157"/>
      <c r="I61" s="157"/>
      <c r="J61" s="170">
        <f>IF(SUM(D61:I61)=0,"",SUM(D61:I61))</f>
      </c>
      <c r="K61" s="135"/>
      <c r="L61" s="116"/>
      <c r="M61" s="116"/>
    </row>
    <row r="62" spans="1:13" ht="12.75">
      <c r="A62" s="160">
        <f>IF(WEEKDAY(A59)=7,A59+2,A59+1)</f>
        <v>42727</v>
      </c>
      <c r="B62" s="163">
        <f>WEEKDAY(A62)</f>
        <v>6</v>
      </c>
      <c r="C62" s="155"/>
      <c r="D62" s="155"/>
      <c r="E62" s="155"/>
      <c r="F62" s="155"/>
      <c r="G62" s="155"/>
      <c r="H62" s="155"/>
      <c r="I62" s="155"/>
      <c r="J62" s="168">
        <f t="shared" si="0"/>
      </c>
      <c r="K62" s="135"/>
      <c r="L62" s="116"/>
      <c r="M62" s="113"/>
    </row>
    <row r="63" spans="1:13" ht="12.75">
      <c r="A63" s="161"/>
      <c r="B63" s="164"/>
      <c r="C63" s="156"/>
      <c r="D63" s="166"/>
      <c r="E63" s="166"/>
      <c r="F63" s="156"/>
      <c r="G63" s="156"/>
      <c r="H63" s="156"/>
      <c r="I63" s="156"/>
      <c r="J63" s="169">
        <f t="shared" si="0"/>
      </c>
      <c r="K63" s="135"/>
      <c r="L63" s="116"/>
      <c r="M63" s="116"/>
    </row>
    <row r="64" spans="1:13" ht="12.75">
      <c r="A64" s="162"/>
      <c r="B64" s="165"/>
      <c r="C64" s="157"/>
      <c r="D64" s="167"/>
      <c r="E64" s="167"/>
      <c r="F64" s="157"/>
      <c r="G64" s="157"/>
      <c r="H64" s="157"/>
      <c r="I64" s="157"/>
      <c r="J64" s="170">
        <f t="shared" si="0"/>
      </c>
      <c r="K64" s="135"/>
      <c r="L64" s="116"/>
      <c r="M64" s="116"/>
    </row>
    <row r="65" spans="1:13" ht="12.75">
      <c r="A65" s="160">
        <f>IF(WEEKDAY(A62)=7,A62+2,A62+1)</f>
        <v>42728</v>
      </c>
      <c r="B65" s="163">
        <f>WEEKDAY(A65)</f>
        <v>7</v>
      </c>
      <c r="C65" s="155"/>
      <c r="D65" s="155"/>
      <c r="E65" s="155"/>
      <c r="F65" s="155"/>
      <c r="G65" s="155"/>
      <c r="H65" s="155"/>
      <c r="I65" s="155"/>
      <c r="J65" s="168">
        <f t="shared" si="0"/>
      </c>
      <c r="K65" s="135"/>
      <c r="L65" s="116"/>
      <c r="M65" s="113"/>
    </row>
    <row r="66" spans="1:13" ht="12.75">
      <c r="A66" s="161"/>
      <c r="B66" s="164"/>
      <c r="C66" s="156"/>
      <c r="D66" s="166"/>
      <c r="E66" s="166"/>
      <c r="F66" s="156"/>
      <c r="G66" s="156"/>
      <c r="H66" s="156"/>
      <c r="I66" s="156"/>
      <c r="J66" s="169">
        <f t="shared" si="0"/>
      </c>
      <c r="K66" s="135"/>
      <c r="L66" s="116"/>
      <c r="M66" s="116"/>
    </row>
    <row r="67" spans="1:13" ht="12.75">
      <c r="A67" s="162"/>
      <c r="B67" s="165"/>
      <c r="C67" s="157"/>
      <c r="D67" s="167"/>
      <c r="E67" s="167"/>
      <c r="F67" s="157"/>
      <c r="G67" s="157"/>
      <c r="H67" s="157"/>
      <c r="I67" s="157"/>
      <c r="J67" s="170">
        <f t="shared" si="0"/>
      </c>
      <c r="K67" s="135"/>
      <c r="L67" s="116"/>
      <c r="M67" s="116"/>
    </row>
    <row r="68" spans="1:13" ht="13.5" customHeight="1">
      <c r="A68" s="160">
        <f>IF(WEEKDAY(A65)=7,A65+2,A65+1)</f>
        <v>42730</v>
      </c>
      <c r="B68" s="163">
        <f>WEEKDAY(A68)</f>
        <v>2</v>
      </c>
      <c r="C68" s="155"/>
      <c r="D68" s="155"/>
      <c r="E68" s="155"/>
      <c r="F68" s="155"/>
      <c r="G68" s="155"/>
      <c r="H68" s="155"/>
      <c r="I68" s="155"/>
      <c r="J68" s="168">
        <f t="shared" si="0"/>
      </c>
      <c r="K68" s="135"/>
      <c r="L68" s="116"/>
      <c r="M68" s="113"/>
    </row>
    <row r="69" spans="1:13" ht="12.75">
      <c r="A69" s="161"/>
      <c r="B69" s="164"/>
      <c r="C69" s="156"/>
      <c r="D69" s="166"/>
      <c r="E69" s="166"/>
      <c r="F69" s="156"/>
      <c r="G69" s="156"/>
      <c r="H69" s="156"/>
      <c r="I69" s="156"/>
      <c r="J69" s="169">
        <f aca="true" t="shared" si="1" ref="J69:J88">IF(SUM(C69:I69)=0,"",SUM(C69:I69))</f>
      </c>
      <c r="K69" s="135"/>
      <c r="L69" s="116"/>
      <c r="M69" s="116"/>
    </row>
    <row r="70" spans="1:13" ht="12.75">
      <c r="A70" s="162"/>
      <c r="B70" s="165"/>
      <c r="C70" s="157"/>
      <c r="D70" s="167"/>
      <c r="E70" s="167"/>
      <c r="F70" s="157"/>
      <c r="G70" s="157"/>
      <c r="H70" s="157"/>
      <c r="I70" s="157"/>
      <c r="J70" s="170">
        <f t="shared" si="1"/>
      </c>
      <c r="K70" s="135"/>
      <c r="L70" s="116"/>
      <c r="M70" s="116"/>
    </row>
    <row r="71" spans="1:13" ht="12.75">
      <c r="A71" s="160">
        <f>IF(WEEKDAY(A68)=7,A68+2,A68+1)</f>
        <v>42731</v>
      </c>
      <c r="B71" s="163">
        <f>WEEKDAY(A71)</f>
        <v>3</v>
      </c>
      <c r="C71" s="155"/>
      <c r="D71" s="155"/>
      <c r="E71" s="155"/>
      <c r="F71" s="155"/>
      <c r="G71" s="155"/>
      <c r="H71" s="155"/>
      <c r="I71" s="155"/>
      <c r="J71" s="168">
        <f t="shared" si="1"/>
      </c>
      <c r="K71" s="135"/>
      <c r="L71" s="116"/>
      <c r="M71" s="113"/>
    </row>
    <row r="72" spans="1:13" ht="12.75">
      <c r="A72" s="161"/>
      <c r="B72" s="164"/>
      <c r="C72" s="156"/>
      <c r="D72" s="166"/>
      <c r="E72" s="166"/>
      <c r="F72" s="156"/>
      <c r="G72" s="156"/>
      <c r="H72" s="156"/>
      <c r="I72" s="156"/>
      <c r="J72" s="169">
        <f t="shared" si="1"/>
      </c>
      <c r="K72" s="135"/>
      <c r="L72" s="116"/>
      <c r="M72" s="116"/>
    </row>
    <row r="73" spans="1:13" ht="12.75">
      <c r="A73" s="162"/>
      <c r="B73" s="165"/>
      <c r="C73" s="157"/>
      <c r="D73" s="167"/>
      <c r="E73" s="167"/>
      <c r="F73" s="157"/>
      <c r="G73" s="157"/>
      <c r="H73" s="157"/>
      <c r="I73" s="157"/>
      <c r="J73" s="170">
        <f t="shared" si="1"/>
      </c>
      <c r="K73" s="135"/>
      <c r="L73" s="116"/>
      <c r="M73" s="116"/>
    </row>
    <row r="74" spans="1:13" ht="12.75">
      <c r="A74" s="160">
        <f>IF(WEEKDAY(A71)=7,A71+2,A71+1)</f>
        <v>42732</v>
      </c>
      <c r="B74" s="163">
        <f>WEEKDAY(A74)</f>
        <v>4</v>
      </c>
      <c r="C74" s="155"/>
      <c r="D74" s="155"/>
      <c r="E74" s="155"/>
      <c r="F74" s="155"/>
      <c r="G74" s="155"/>
      <c r="H74" s="155"/>
      <c r="I74" s="155"/>
      <c r="J74" s="168">
        <f t="shared" si="1"/>
      </c>
      <c r="K74" s="135"/>
      <c r="L74" s="116"/>
      <c r="M74" s="113"/>
    </row>
    <row r="75" spans="1:13" ht="12.75">
      <c r="A75" s="161"/>
      <c r="B75" s="164"/>
      <c r="C75" s="156"/>
      <c r="D75" s="166"/>
      <c r="E75" s="166"/>
      <c r="F75" s="156"/>
      <c r="G75" s="156"/>
      <c r="H75" s="156"/>
      <c r="I75" s="156"/>
      <c r="J75" s="169">
        <f t="shared" si="1"/>
      </c>
      <c r="K75" s="135"/>
      <c r="L75" s="116"/>
      <c r="M75" s="116"/>
    </row>
    <row r="76" spans="1:13" ht="12.75">
      <c r="A76" s="162"/>
      <c r="B76" s="165"/>
      <c r="C76" s="157"/>
      <c r="D76" s="167"/>
      <c r="E76" s="167"/>
      <c r="F76" s="157"/>
      <c r="G76" s="157"/>
      <c r="H76" s="157"/>
      <c r="I76" s="157"/>
      <c r="J76" s="170">
        <f t="shared" si="1"/>
      </c>
      <c r="K76" s="135"/>
      <c r="L76" s="116"/>
      <c r="M76" s="116"/>
    </row>
    <row r="77" spans="1:13" ht="12.75">
      <c r="A77" s="160">
        <f>IF(NOT(MONTH(H2)=MONTH(A74+1)),"",IF(WEEKDAY(A74)=7,A74+2,A74+1))</f>
        <v>42733</v>
      </c>
      <c r="B77" s="163">
        <f>IF(A77="","",WEEKDAY(A77))</f>
        <v>5</v>
      </c>
      <c r="C77" s="155"/>
      <c r="D77" s="155"/>
      <c r="E77" s="155"/>
      <c r="F77" s="155"/>
      <c r="G77" s="155"/>
      <c r="H77" s="155"/>
      <c r="I77" s="155"/>
      <c r="J77" s="168">
        <f t="shared" si="1"/>
      </c>
      <c r="K77" s="135"/>
      <c r="L77" s="116"/>
      <c r="M77" s="113"/>
    </row>
    <row r="78" spans="1:13" ht="12.75">
      <c r="A78" s="161"/>
      <c r="B78" s="164"/>
      <c r="C78" s="156"/>
      <c r="D78" s="166"/>
      <c r="E78" s="166"/>
      <c r="F78" s="156"/>
      <c r="G78" s="156"/>
      <c r="H78" s="156"/>
      <c r="I78" s="156"/>
      <c r="J78" s="169">
        <f t="shared" si="1"/>
      </c>
      <c r="K78" s="135"/>
      <c r="L78" s="116"/>
      <c r="M78" s="116"/>
    </row>
    <row r="79" spans="1:13" ht="12.75">
      <c r="A79" s="162"/>
      <c r="B79" s="165"/>
      <c r="C79" s="157"/>
      <c r="D79" s="167"/>
      <c r="E79" s="167"/>
      <c r="F79" s="157"/>
      <c r="G79" s="157"/>
      <c r="H79" s="157"/>
      <c r="I79" s="157"/>
      <c r="J79" s="170">
        <f t="shared" si="1"/>
      </c>
      <c r="K79" s="135"/>
      <c r="L79" s="116"/>
      <c r="M79" s="116"/>
    </row>
    <row r="80" spans="1:13" ht="12.75">
      <c r="A80" s="160">
        <f aca="true" t="shared" si="2" ref="A80:A86">IF(A77="","",IF(WEEKDAY(A77)=7,A77+2,A77+1))</f>
        <v>42734</v>
      </c>
      <c r="B80" s="163">
        <f>IF(A80="","",WEEKDAY(A80))</f>
        <v>6</v>
      </c>
      <c r="C80" s="155"/>
      <c r="D80" s="155"/>
      <c r="E80" s="155"/>
      <c r="F80" s="155"/>
      <c r="G80" s="155"/>
      <c r="H80" s="155"/>
      <c r="I80" s="155"/>
      <c r="J80" s="168">
        <f t="shared" si="1"/>
      </c>
      <c r="K80" s="135"/>
      <c r="L80" s="116"/>
      <c r="M80" s="113"/>
    </row>
    <row r="81" spans="1:13" ht="12.75">
      <c r="A81" s="161"/>
      <c r="B81" s="164"/>
      <c r="C81" s="156"/>
      <c r="D81" s="166"/>
      <c r="E81" s="166"/>
      <c r="F81" s="156"/>
      <c r="G81" s="156"/>
      <c r="H81" s="156"/>
      <c r="I81" s="156"/>
      <c r="J81" s="169">
        <f t="shared" si="1"/>
      </c>
      <c r="K81" s="135"/>
      <c r="L81" s="116"/>
      <c r="M81" s="116"/>
    </row>
    <row r="82" spans="1:13" ht="12.75">
      <c r="A82" s="162"/>
      <c r="B82" s="165"/>
      <c r="C82" s="157"/>
      <c r="D82" s="167"/>
      <c r="E82" s="167"/>
      <c r="F82" s="157"/>
      <c r="G82" s="157"/>
      <c r="H82" s="157"/>
      <c r="I82" s="157"/>
      <c r="J82" s="170">
        <f t="shared" si="1"/>
      </c>
      <c r="K82" s="135"/>
      <c r="L82" s="116"/>
      <c r="M82" s="116"/>
    </row>
    <row r="83" spans="1:13" ht="13.5" customHeight="1">
      <c r="A83" s="160">
        <f t="shared" si="2"/>
        <v>42735</v>
      </c>
      <c r="B83" s="163">
        <f>IF(A83="","",WEEKDAY(A83))</f>
        <v>7</v>
      </c>
      <c r="C83" s="155"/>
      <c r="D83" s="155"/>
      <c r="E83" s="155"/>
      <c r="F83" s="155"/>
      <c r="G83" s="155"/>
      <c r="H83" s="155"/>
      <c r="I83" s="155"/>
      <c r="J83" s="168">
        <f t="shared" si="1"/>
      </c>
      <c r="K83" s="135"/>
      <c r="L83" s="116"/>
      <c r="M83" s="113"/>
    </row>
    <row r="84" spans="1:13" ht="12.75">
      <c r="A84" s="161"/>
      <c r="B84" s="164"/>
      <c r="C84" s="156"/>
      <c r="D84" s="166"/>
      <c r="E84" s="166"/>
      <c r="F84" s="156"/>
      <c r="G84" s="156"/>
      <c r="H84" s="156"/>
      <c r="I84" s="156"/>
      <c r="J84" s="169">
        <f t="shared" si="1"/>
      </c>
      <c r="K84" s="135"/>
      <c r="L84" s="116"/>
      <c r="M84" s="116"/>
    </row>
    <row r="85" spans="1:13" ht="12.75">
      <c r="A85" s="162"/>
      <c r="B85" s="165"/>
      <c r="C85" s="157"/>
      <c r="D85" s="167"/>
      <c r="E85" s="167"/>
      <c r="F85" s="157"/>
      <c r="G85" s="157"/>
      <c r="H85" s="157"/>
      <c r="I85" s="157"/>
      <c r="J85" s="170">
        <f t="shared" si="1"/>
      </c>
      <c r="K85" s="135"/>
      <c r="L85" s="116"/>
      <c r="M85" s="116"/>
    </row>
    <row r="86" spans="1:13" ht="12.75">
      <c r="A86" s="160">
        <f t="shared" si="2"/>
        <v>42737</v>
      </c>
      <c r="B86" s="163">
        <f>IF(A86="","",WEEKDAY(A86))</f>
        <v>2</v>
      </c>
      <c r="C86" s="155"/>
      <c r="D86" s="155"/>
      <c r="E86" s="155"/>
      <c r="F86" s="155"/>
      <c r="G86" s="155"/>
      <c r="H86" s="155"/>
      <c r="I86" s="155"/>
      <c r="J86" s="168">
        <f t="shared" si="1"/>
      </c>
      <c r="K86" s="135"/>
      <c r="L86" s="116"/>
      <c r="M86" s="113"/>
    </row>
    <row r="87" spans="1:13" ht="12.75">
      <c r="A87" s="161"/>
      <c r="B87" s="164"/>
      <c r="C87" s="156"/>
      <c r="D87" s="166"/>
      <c r="E87" s="166"/>
      <c r="F87" s="156"/>
      <c r="G87" s="156"/>
      <c r="H87" s="156"/>
      <c r="I87" s="156"/>
      <c r="J87" s="169">
        <f t="shared" si="1"/>
      </c>
      <c r="K87" s="135"/>
      <c r="L87" s="116"/>
      <c r="M87" s="116"/>
    </row>
    <row r="88" spans="1:13" ht="12.75">
      <c r="A88" s="162"/>
      <c r="B88" s="165"/>
      <c r="C88" s="157"/>
      <c r="D88" s="167"/>
      <c r="E88" s="167"/>
      <c r="F88" s="157"/>
      <c r="G88" s="157"/>
      <c r="H88" s="157"/>
      <c r="I88" s="157"/>
      <c r="J88" s="170">
        <f t="shared" si="1"/>
      </c>
      <c r="K88" s="135"/>
      <c r="L88" s="116"/>
      <c r="M88" s="116"/>
    </row>
    <row r="89" spans="1:13" ht="24.75" customHeight="1">
      <c r="A89" s="122" t="s">
        <v>49</v>
      </c>
      <c r="B89" s="123"/>
      <c r="C89" s="124">
        <f>IF(SUM(C5:C86)=0,"",SUM(C5:C86))</f>
      </c>
      <c r="D89" s="124">
        <f aca="true" t="shared" si="3" ref="D89:I89">IF(SUM(D5:D86)=0,"",SUM(D5:D86))</f>
      </c>
      <c r="E89" s="124">
        <f t="shared" si="3"/>
      </c>
      <c r="F89" s="124">
        <f t="shared" si="3"/>
      </c>
      <c r="G89" s="124">
        <f t="shared" si="3"/>
      </c>
      <c r="H89" s="124">
        <f t="shared" si="3"/>
      </c>
      <c r="I89" s="124">
        <f t="shared" si="3"/>
      </c>
      <c r="J89" s="124">
        <f>SUM(J5:J88)</f>
        <v>0</v>
      </c>
      <c r="K89" s="121"/>
      <c r="L89" s="125">
        <f>(L6+L7)</f>
        <v>0</v>
      </c>
      <c r="M89" s="108">
        <f>IF(SUM(M5:M88)=0,"",CONCATENATE("Total \",SUM(M5:M88)))</f>
      </c>
    </row>
    <row r="90" ht="12.75">
      <c r="J90" s="126">
        <f>SUM(C89:I89)</f>
        <v>0</v>
      </c>
    </row>
    <row r="105" spans="1:13" ht="12.75">
      <c r="A105" s="160">
        <f>IF(WEEKDAY(A68)=6,A68+3,IF(WEEKDAY(A68)=7,A68+2,A68+1))</f>
        <v>42731</v>
      </c>
      <c r="B105" s="163">
        <f>IF(A105="","",WEEKDAY(A105))</f>
        <v>3</v>
      </c>
      <c r="C105" s="155"/>
      <c r="D105" s="155"/>
      <c r="E105" s="155"/>
      <c r="F105" s="155"/>
      <c r="G105" s="155"/>
      <c r="H105" s="155"/>
      <c r="I105" s="155"/>
      <c r="J105" s="155">
        <f aca="true" t="shared" si="4" ref="J105:J116">IF(SUM(C105:I105)=0,"",SUM(C105:I105))</f>
      </c>
      <c r="L105" s="127"/>
      <c r="M105" s="113"/>
    </row>
    <row r="106" spans="1:13" ht="12.75">
      <c r="A106" s="161"/>
      <c r="B106" s="164"/>
      <c r="C106" s="156"/>
      <c r="D106" s="166"/>
      <c r="E106" s="166"/>
      <c r="F106" s="156"/>
      <c r="G106" s="156"/>
      <c r="H106" s="156"/>
      <c r="I106" s="156"/>
      <c r="J106" s="156">
        <f t="shared" si="4"/>
      </c>
      <c r="L106" s="127"/>
      <c r="M106" s="116"/>
    </row>
    <row r="107" spans="1:13" ht="12.75">
      <c r="A107" s="162"/>
      <c r="B107" s="165"/>
      <c r="C107" s="157"/>
      <c r="D107" s="167"/>
      <c r="E107" s="167"/>
      <c r="F107" s="157"/>
      <c r="G107" s="157"/>
      <c r="H107" s="157"/>
      <c r="I107" s="157"/>
      <c r="J107" s="157">
        <f t="shared" si="4"/>
      </c>
      <c r="L107" s="127"/>
      <c r="M107" s="116"/>
    </row>
    <row r="108" spans="1:13" ht="12.75">
      <c r="A108" s="160">
        <f>IF(WEEKDAY(A105)=6,A105+3,IF(WEEKDAY(A105)=7,A105+2,A105+1))</f>
        <v>42732</v>
      </c>
      <c r="B108" s="163">
        <f>IF(A108="","",WEEKDAY(A108))</f>
        <v>4</v>
      </c>
      <c r="C108" s="155"/>
      <c r="D108" s="155"/>
      <c r="E108" s="155"/>
      <c r="F108" s="155"/>
      <c r="G108" s="155"/>
      <c r="H108" s="155"/>
      <c r="I108" s="155"/>
      <c r="J108" s="155">
        <f t="shared" si="4"/>
      </c>
      <c r="L108" s="127"/>
      <c r="M108" s="113"/>
    </row>
    <row r="109" spans="1:13" ht="12.75">
      <c r="A109" s="161"/>
      <c r="B109" s="164"/>
      <c r="C109" s="156"/>
      <c r="D109" s="166"/>
      <c r="E109" s="166"/>
      <c r="F109" s="156"/>
      <c r="G109" s="156"/>
      <c r="H109" s="156"/>
      <c r="I109" s="156"/>
      <c r="J109" s="156">
        <f t="shared" si="4"/>
      </c>
      <c r="L109" s="127"/>
      <c r="M109" s="116"/>
    </row>
    <row r="110" spans="1:13" ht="12.75">
      <c r="A110" s="162"/>
      <c r="B110" s="165"/>
      <c r="C110" s="157"/>
      <c r="D110" s="167"/>
      <c r="E110" s="167"/>
      <c r="F110" s="157"/>
      <c r="G110" s="157"/>
      <c r="H110" s="157"/>
      <c r="I110" s="157"/>
      <c r="J110" s="157">
        <f t="shared" si="4"/>
      </c>
      <c r="L110" s="127"/>
      <c r="M110" s="116"/>
    </row>
    <row r="111" spans="1:13" ht="12.75">
      <c r="A111" s="160">
        <f>IF(WEEKDAY(A108)=6,A108+3,IF(WEEKDAY(A108)=7,A108+2,A108+1))</f>
        <v>42733</v>
      </c>
      <c r="B111" s="163">
        <f>IF(A111="","",WEEKDAY(A111))</f>
        <v>5</v>
      </c>
      <c r="C111" s="155"/>
      <c r="D111" s="155"/>
      <c r="E111" s="155"/>
      <c r="F111" s="155"/>
      <c r="G111" s="155"/>
      <c r="H111" s="155"/>
      <c r="I111" s="155"/>
      <c r="J111" s="155">
        <f t="shared" si="4"/>
      </c>
      <c r="L111" s="127"/>
      <c r="M111" s="113"/>
    </row>
    <row r="112" spans="1:13" ht="12.75">
      <c r="A112" s="161"/>
      <c r="B112" s="164"/>
      <c r="C112" s="156"/>
      <c r="D112" s="166"/>
      <c r="E112" s="166"/>
      <c r="F112" s="156"/>
      <c r="G112" s="156"/>
      <c r="H112" s="156"/>
      <c r="I112" s="156"/>
      <c r="J112" s="156">
        <f t="shared" si="4"/>
      </c>
      <c r="L112" s="127"/>
      <c r="M112" s="116"/>
    </row>
    <row r="113" spans="1:13" ht="12.75">
      <c r="A113" s="162"/>
      <c r="B113" s="165"/>
      <c r="C113" s="157"/>
      <c r="D113" s="167"/>
      <c r="E113" s="167"/>
      <c r="F113" s="157"/>
      <c r="G113" s="157"/>
      <c r="H113" s="157"/>
      <c r="I113" s="157"/>
      <c r="J113" s="157">
        <f t="shared" si="4"/>
      </c>
      <c r="L113" s="127"/>
      <c r="M113" s="116"/>
    </row>
    <row r="114" spans="1:13" ht="12.75">
      <c r="A114" s="160">
        <f>IF(WEEKDAY(A111)=6,A111+3,IF(WEEKDAY(A111)=7,A111+2,A111+1))</f>
        <v>42734</v>
      </c>
      <c r="B114" s="163">
        <f>IF(A114="","",WEEKDAY(A114))</f>
        <v>6</v>
      </c>
      <c r="C114" s="155"/>
      <c r="D114" s="155"/>
      <c r="E114" s="155"/>
      <c r="F114" s="155"/>
      <c r="G114" s="155"/>
      <c r="H114" s="155"/>
      <c r="I114" s="155"/>
      <c r="J114" s="155">
        <f t="shared" si="4"/>
      </c>
      <c r="L114" s="127"/>
      <c r="M114" s="113"/>
    </row>
    <row r="115" spans="1:13" ht="12.75">
      <c r="A115" s="161"/>
      <c r="B115" s="164"/>
      <c r="C115" s="156"/>
      <c r="D115" s="166"/>
      <c r="E115" s="166"/>
      <c r="F115" s="156"/>
      <c r="G115" s="156"/>
      <c r="H115" s="156"/>
      <c r="I115" s="156"/>
      <c r="J115" s="156">
        <f t="shared" si="4"/>
      </c>
      <c r="L115" s="127"/>
      <c r="M115" s="116"/>
    </row>
    <row r="116" spans="1:13" ht="12.75">
      <c r="A116" s="162"/>
      <c r="B116" s="165"/>
      <c r="C116" s="157"/>
      <c r="D116" s="167"/>
      <c r="E116" s="167"/>
      <c r="F116" s="157"/>
      <c r="G116" s="157"/>
      <c r="H116" s="157"/>
      <c r="I116" s="157"/>
      <c r="J116" s="157">
        <f t="shared" si="4"/>
      </c>
      <c r="L116" s="127"/>
      <c r="M116" s="116"/>
    </row>
    <row r="65470" spans="3:18" ht="12.75">
      <c r="C65470" s="128">
        <v>41640</v>
      </c>
      <c r="D65470" s="128">
        <v>42005</v>
      </c>
      <c r="E65470" s="128">
        <v>42370</v>
      </c>
      <c r="F65470" s="128">
        <v>42736</v>
      </c>
      <c r="G65470" s="128">
        <v>43101</v>
      </c>
      <c r="H65470" s="128">
        <v>43466</v>
      </c>
      <c r="I65470" s="128">
        <f>DATE(J1,1,1)</f>
        <v>40179</v>
      </c>
      <c r="J65470" s="141">
        <v>42736</v>
      </c>
      <c r="K65470" s="141">
        <v>43101</v>
      </c>
      <c r="L65470" s="141">
        <v>43466</v>
      </c>
      <c r="M65470" s="141">
        <v>43831</v>
      </c>
      <c r="N65470" s="141">
        <v>44197</v>
      </c>
      <c r="O65470" s="141">
        <v>44562</v>
      </c>
      <c r="P65470" s="141">
        <v>44927</v>
      </c>
      <c r="Q65470" s="141">
        <v>45292</v>
      </c>
      <c r="R65470" s="141">
        <f>DATE(J1,1,1)</f>
        <v>40179</v>
      </c>
    </row>
    <row r="65471" spans="1:18" ht="12.75">
      <c r="A65471" s="92" t="s">
        <v>50</v>
      </c>
      <c r="B65471" s="129">
        <v>1</v>
      </c>
      <c r="C65471" s="130">
        <f aca="true" t="shared" si="5" ref="C65471:H65471">DATE(YEAR(C65470),MONTH($B65471),1)</f>
        <v>41640</v>
      </c>
      <c r="D65471" s="130">
        <f t="shared" si="5"/>
        <v>42005</v>
      </c>
      <c r="E65471" s="130">
        <f t="shared" si="5"/>
        <v>42370</v>
      </c>
      <c r="F65471" s="130">
        <f t="shared" si="5"/>
        <v>42736</v>
      </c>
      <c r="G65471" s="130">
        <f t="shared" si="5"/>
        <v>43101</v>
      </c>
      <c r="H65471" s="130">
        <f t="shared" si="5"/>
        <v>43466</v>
      </c>
      <c r="I65471" s="130">
        <f>DATE(YEAR(R65470),MONTH($B65471),1)</f>
        <v>40179</v>
      </c>
      <c r="J65471" s="142">
        <f aca="true" t="shared" si="6" ref="J65471:R65471">DATE(YEAR(J65470),MONTH($B65471),1)</f>
        <v>42736</v>
      </c>
      <c r="K65471" s="142">
        <f t="shared" si="6"/>
        <v>43101</v>
      </c>
      <c r="L65471" s="142">
        <f t="shared" si="6"/>
        <v>43466</v>
      </c>
      <c r="M65471" s="142">
        <f t="shared" si="6"/>
        <v>43831</v>
      </c>
      <c r="N65471" s="142">
        <f t="shared" si="6"/>
        <v>44197</v>
      </c>
      <c r="O65471" s="142">
        <f t="shared" si="6"/>
        <v>44562</v>
      </c>
      <c r="P65471" s="142">
        <f t="shared" si="6"/>
        <v>44927</v>
      </c>
      <c r="Q65471" s="142">
        <f t="shared" si="6"/>
        <v>45292</v>
      </c>
      <c r="R65471" s="142">
        <f t="shared" si="6"/>
        <v>40179</v>
      </c>
    </row>
    <row r="65472" spans="1:18" ht="12.75">
      <c r="A65472" s="92" t="s">
        <v>51</v>
      </c>
      <c r="B65472" s="129">
        <v>32</v>
      </c>
      <c r="C65472" s="130">
        <f aca="true" t="shared" si="7" ref="C65472:J65482">DATE(YEAR(C65471),MONTH($B65472),1)</f>
        <v>41671</v>
      </c>
      <c r="D65472" s="130">
        <f t="shared" si="7"/>
        <v>42036</v>
      </c>
      <c r="E65472" s="130">
        <f t="shared" si="7"/>
        <v>42401</v>
      </c>
      <c r="F65472" s="130">
        <f t="shared" si="7"/>
        <v>42767</v>
      </c>
      <c r="G65472" s="130">
        <f t="shared" si="7"/>
        <v>43132</v>
      </c>
      <c r="H65472" s="130">
        <f t="shared" si="7"/>
        <v>43497</v>
      </c>
      <c r="I65472" s="130">
        <f t="shared" si="7"/>
        <v>40210</v>
      </c>
      <c r="J65472" s="142">
        <f t="shared" si="7"/>
        <v>42767</v>
      </c>
      <c r="K65472" s="142">
        <f aca="true" t="shared" si="8" ref="K65472:R65472">DATE(YEAR(K65471),MONTH($B65472),1)</f>
        <v>43132</v>
      </c>
      <c r="L65472" s="142">
        <f t="shared" si="8"/>
        <v>43497</v>
      </c>
      <c r="M65472" s="142">
        <f t="shared" si="8"/>
        <v>43862</v>
      </c>
      <c r="N65472" s="142">
        <f t="shared" si="8"/>
        <v>44228</v>
      </c>
      <c r="O65472" s="142">
        <f t="shared" si="8"/>
        <v>44593</v>
      </c>
      <c r="P65472" s="142">
        <f t="shared" si="8"/>
        <v>44958</v>
      </c>
      <c r="Q65472" s="142">
        <f t="shared" si="8"/>
        <v>45323</v>
      </c>
      <c r="R65472" s="142">
        <f t="shared" si="8"/>
        <v>40210</v>
      </c>
    </row>
    <row r="65473" spans="1:18" ht="12.75">
      <c r="A65473" s="92" t="s">
        <v>52</v>
      </c>
      <c r="B65473" s="129">
        <v>61</v>
      </c>
      <c r="C65473" s="130">
        <f t="shared" si="7"/>
        <v>41699</v>
      </c>
      <c r="D65473" s="130">
        <f t="shared" si="7"/>
        <v>42064</v>
      </c>
      <c r="E65473" s="130">
        <f t="shared" si="7"/>
        <v>42430</v>
      </c>
      <c r="F65473" s="130">
        <f t="shared" si="7"/>
        <v>42795</v>
      </c>
      <c r="G65473" s="130">
        <f t="shared" si="7"/>
        <v>43160</v>
      </c>
      <c r="H65473" s="130">
        <f t="shared" si="7"/>
        <v>43525</v>
      </c>
      <c r="I65473" s="130">
        <f t="shared" si="7"/>
        <v>40238</v>
      </c>
      <c r="J65473" s="142">
        <f t="shared" si="7"/>
        <v>42795</v>
      </c>
      <c r="K65473" s="142">
        <f aca="true" t="shared" si="9" ref="K65473:R65473">DATE(YEAR(K65472),MONTH($B65473),1)</f>
        <v>43160</v>
      </c>
      <c r="L65473" s="142">
        <f t="shared" si="9"/>
        <v>43525</v>
      </c>
      <c r="M65473" s="142">
        <f t="shared" si="9"/>
        <v>43891</v>
      </c>
      <c r="N65473" s="142">
        <f t="shared" si="9"/>
        <v>44256</v>
      </c>
      <c r="O65473" s="142">
        <f t="shared" si="9"/>
        <v>44621</v>
      </c>
      <c r="P65473" s="142">
        <f t="shared" si="9"/>
        <v>44986</v>
      </c>
      <c r="Q65473" s="142">
        <f t="shared" si="9"/>
        <v>45352</v>
      </c>
      <c r="R65473" s="142">
        <f t="shared" si="9"/>
        <v>40238</v>
      </c>
    </row>
    <row r="65474" spans="1:18" ht="12.75">
      <c r="A65474" s="92" t="s">
        <v>53</v>
      </c>
      <c r="B65474" s="129">
        <v>92</v>
      </c>
      <c r="C65474" s="130">
        <f t="shared" si="7"/>
        <v>41730</v>
      </c>
      <c r="D65474" s="130">
        <f t="shared" si="7"/>
        <v>42095</v>
      </c>
      <c r="E65474" s="130">
        <f t="shared" si="7"/>
        <v>42461</v>
      </c>
      <c r="F65474" s="130">
        <f t="shared" si="7"/>
        <v>42826</v>
      </c>
      <c r="G65474" s="130">
        <f t="shared" si="7"/>
        <v>43191</v>
      </c>
      <c r="H65474" s="130">
        <f t="shared" si="7"/>
        <v>43556</v>
      </c>
      <c r="I65474" s="130">
        <f t="shared" si="7"/>
        <v>40269</v>
      </c>
      <c r="J65474" s="142">
        <f t="shared" si="7"/>
        <v>42826</v>
      </c>
      <c r="K65474" s="142">
        <f aca="true" t="shared" si="10" ref="K65474:R65474">DATE(YEAR(K65473),MONTH($B65474),1)</f>
        <v>43191</v>
      </c>
      <c r="L65474" s="142">
        <f t="shared" si="10"/>
        <v>43556</v>
      </c>
      <c r="M65474" s="142">
        <f t="shared" si="10"/>
        <v>43922</v>
      </c>
      <c r="N65474" s="142">
        <f t="shared" si="10"/>
        <v>44287</v>
      </c>
      <c r="O65474" s="142">
        <f t="shared" si="10"/>
        <v>44652</v>
      </c>
      <c r="P65474" s="142">
        <f t="shared" si="10"/>
        <v>45017</v>
      </c>
      <c r="Q65474" s="142">
        <f t="shared" si="10"/>
        <v>45383</v>
      </c>
      <c r="R65474" s="142">
        <f t="shared" si="10"/>
        <v>40269</v>
      </c>
    </row>
    <row r="65475" spans="1:18" ht="12.75">
      <c r="A65475" s="92" t="s">
        <v>54</v>
      </c>
      <c r="B65475" s="129">
        <v>122</v>
      </c>
      <c r="C65475" s="130">
        <f t="shared" si="7"/>
        <v>41760</v>
      </c>
      <c r="D65475" s="130">
        <f t="shared" si="7"/>
        <v>42125</v>
      </c>
      <c r="E65475" s="130">
        <f t="shared" si="7"/>
        <v>42491</v>
      </c>
      <c r="F65475" s="130">
        <f t="shared" si="7"/>
        <v>42856</v>
      </c>
      <c r="G65475" s="130">
        <f t="shared" si="7"/>
        <v>43221</v>
      </c>
      <c r="H65475" s="130">
        <f t="shared" si="7"/>
        <v>43586</v>
      </c>
      <c r="I65475" s="130">
        <f t="shared" si="7"/>
        <v>40299</v>
      </c>
      <c r="J65475" s="142">
        <f t="shared" si="7"/>
        <v>42856</v>
      </c>
      <c r="K65475" s="142">
        <f aca="true" t="shared" si="11" ref="K65475:R65475">DATE(YEAR(K65474),MONTH($B65475),1)</f>
        <v>43221</v>
      </c>
      <c r="L65475" s="142">
        <f t="shared" si="11"/>
        <v>43586</v>
      </c>
      <c r="M65475" s="142">
        <f t="shared" si="11"/>
        <v>43952</v>
      </c>
      <c r="N65475" s="142">
        <f t="shared" si="11"/>
        <v>44317</v>
      </c>
      <c r="O65475" s="142">
        <f t="shared" si="11"/>
        <v>44682</v>
      </c>
      <c r="P65475" s="142">
        <f t="shared" si="11"/>
        <v>45047</v>
      </c>
      <c r="Q65475" s="142">
        <f t="shared" si="11"/>
        <v>45413</v>
      </c>
      <c r="R65475" s="142">
        <f t="shared" si="11"/>
        <v>40299</v>
      </c>
    </row>
    <row r="65476" spans="1:18" ht="12.75">
      <c r="A65476" s="92" t="s">
        <v>55</v>
      </c>
      <c r="B65476" s="129">
        <v>153</v>
      </c>
      <c r="C65476" s="130">
        <f t="shared" si="7"/>
        <v>41791</v>
      </c>
      <c r="D65476" s="130">
        <f t="shared" si="7"/>
        <v>42156</v>
      </c>
      <c r="E65476" s="130">
        <f t="shared" si="7"/>
        <v>42522</v>
      </c>
      <c r="F65476" s="130">
        <f t="shared" si="7"/>
        <v>42887</v>
      </c>
      <c r="G65476" s="130">
        <f t="shared" si="7"/>
        <v>43252</v>
      </c>
      <c r="H65476" s="130">
        <f t="shared" si="7"/>
        <v>43617</v>
      </c>
      <c r="I65476" s="130">
        <f t="shared" si="7"/>
        <v>40330</v>
      </c>
      <c r="J65476" s="142">
        <f t="shared" si="7"/>
        <v>42887</v>
      </c>
      <c r="K65476" s="142">
        <f aca="true" t="shared" si="12" ref="K65476:R65476">DATE(YEAR(K65475),MONTH($B65476),1)</f>
        <v>43252</v>
      </c>
      <c r="L65476" s="142">
        <f t="shared" si="12"/>
        <v>43617</v>
      </c>
      <c r="M65476" s="142">
        <f t="shared" si="12"/>
        <v>43983</v>
      </c>
      <c r="N65476" s="142">
        <f t="shared" si="12"/>
        <v>44348</v>
      </c>
      <c r="O65476" s="142">
        <f t="shared" si="12"/>
        <v>44713</v>
      </c>
      <c r="P65476" s="142">
        <f t="shared" si="12"/>
        <v>45078</v>
      </c>
      <c r="Q65476" s="142">
        <f t="shared" si="12"/>
        <v>45444</v>
      </c>
      <c r="R65476" s="142">
        <f t="shared" si="12"/>
        <v>40330</v>
      </c>
    </row>
    <row r="65477" spans="1:18" ht="12.75">
      <c r="A65477" s="92" t="s">
        <v>56</v>
      </c>
      <c r="B65477" s="129">
        <v>183</v>
      </c>
      <c r="C65477" s="130">
        <f t="shared" si="7"/>
        <v>41821</v>
      </c>
      <c r="D65477" s="130">
        <f t="shared" si="7"/>
        <v>42186</v>
      </c>
      <c r="E65477" s="130">
        <f t="shared" si="7"/>
        <v>42552</v>
      </c>
      <c r="F65477" s="130">
        <f t="shared" si="7"/>
        <v>42917</v>
      </c>
      <c r="G65477" s="130">
        <f t="shared" si="7"/>
        <v>43282</v>
      </c>
      <c r="H65477" s="130">
        <f t="shared" si="7"/>
        <v>43647</v>
      </c>
      <c r="I65477" s="130">
        <f t="shared" si="7"/>
        <v>40360</v>
      </c>
      <c r="J65477" s="142">
        <f t="shared" si="7"/>
        <v>42917</v>
      </c>
      <c r="K65477" s="142">
        <f aca="true" t="shared" si="13" ref="K65477:R65477">DATE(YEAR(K65476),MONTH($B65477),1)</f>
        <v>43282</v>
      </c>
      <c r="L65477" s="142">
        <f t="shared" si="13"/>
        <v>43647</v>
      </c>
      <c r="M65477" s="142">
        <f t="shared" si="13"/>
        <v>44013</v>
      </c>
      <c r="N65477" s="142">
        <f t="shared" si="13"/>
        <v>44378</v>
      </c>
      <c r="O65477" s="142">
        <f t="shared" si="13"/>
        <v>44743</v>
      </c>
      <c r="P65477" s="142">
        <f t="shared" si="13"/>
        <v>45108</v>
      </c>
      <c r="Q65477" s="142">
        <f t="shared" si="13"/>
        <v>45474</v>
      </c>
      <c r="R65477" s="142">
        <f t="shared" si="13"/>
        <v>40360</v>
      </c>
    </row>
    <row r="65478" spans="1:18" ht="12.75">
      <c r="A65478" s="92" t="s">
        <v>57</v>
      </c>
      <c r="B65478" s="129">
        <v>214</v>
      </c>
      <c r="C65478" s="130">
        <f t="shared" si="7"/>
        <v>41852</v>
      </c>
      <c r="D65478" s="130">
        <f t="shared" si="7"/>
        <v>42217</v>
      </c>
      <c r="E65478" s="130">
        <f t="shared" si="7"/>
        <v>42583</v>
      </c>
      <c r="F65478" s="130">
        <f t="shared" si="7"/>
        <v>42948</v>
      </c>
      <c r="G65478" s="130">
        <f t="shared" si="7"/>
        <v>43313</v>
      </c>
      <c r="H65478" s="130">
        <f t="shared" si="7"/>
        <v>43678</v>
      </c>
      <c r="I65478" s="130">
        <f t="shared" si="7"/>
        <v>40391</v>
      </c>
      <c r="J65478" s="142">
        <f t="shared" si="7"/>
        <v>42948</v>
      </c>
      <c r="K65478" s="142">
        <f aca="true" t="shared" si="14" ref="K65478:R65478">DATE(YEAR(K65477),MONTH($B65478),1)</f>
        <v>43313</v>
      </c>
      <c r="L65478" s="142">
        <f t="shared" si="14"/>
        <v>43678</v>
      </c>
      <c r="M65478" s="142">
        <f t="shared" si="14"/>
        <v>44044</v>
      </c>
      <c r="N65478" s="142">
        <f t="shared" si="14"/>
        <v>44409</v>
      </c>
      <c r="O65478" s="142">
        <f t="shared" si="14"/>
        <v>44774</v>
      </c>
      <c r="P65478" s="142">
        <f t="shared" si="14"/>
        <v>45139</v>
      </c>
      <c r="Q65478" s="142">
        <f t="shared" si="14"/>
        <v>45505</v>
      </c>
      <c r="R65478" s="142">
        <f t="shared" si="14"/>
        <v>40391</v>
      </c>
    </row>
    <row r="65479" spans="1:18" ht="12.75">
      <c r="A65479" s="92" t="s">
        <v>58</v>
      </c>
      <c r="B65479" s="129">
        <v>245</v>
      </c>
      <c r="C65479" s="130">
        <f t="shared" si="7"/>
        <v>41883</v>
      </c>
      <c r="D65479" s="130">
        <f t="shared" si="7"/>
        <v>42248</v>
      </c>
      <c r="E65479" s="130">
        <f t="shared" si="7"/>
        <v>42614</v>
      </c>
      <c r="F65479" s="130">
        <f t="shared" si="7"/>
        <v>42979</v>
      </c>
      <c r="G65479" s="130">
        <f t="shared" si="7"/>
        <v>43344</v>
      </c>
      <c r="H65479" s="130">
        <f t="shared" si="7"/>
        <v>43709</v>
      </c>
      <c r="I65479" s="130">
        <f t="shared" si="7"/>
        <v>40422</v>
      </c>
      <c r="J65479" s="142">
        <f t="shared" si="7"/>
        <v>42979</v>
      </c>
      <c r="K65479" s="142">
        <f aca="true" t="shared" si="15" ref="K65479:R65479">DATE(YEAR(K65478),MONTH($B65479),1)</f>
        <v>43344</v>
      </c>
      <c r="L65479" s="142">
        <f t="shared" si="15"/>
        <v>43709</v>
      </c>
      <c r="M65479" s="142">
        <f t="shared" si="15"/>
        <v>44075</v>
      </c>
      <c r="N65479" s="142">
        <f t="shared" si="15"/>
        <v>44440</v>
      </c>
      <c r="O65479" s="142">
        <f t="shared" si="15"/>
        <v>44805</v>
      </c>
      <c r="P65479" s="142">
        <f t="shared" si="15"/>
        <v>45170</v>
      </c>
      <c r="Q65479" s="142">
        <f t="shared" si="15"/>
        <v>45536</v>
      </c>
      <c r="R65479" s="142">
        <f t="shared" si="15"/>
        <v>40422</v>
      </c>
    </row>
    <row r="65480" spans="1:18" ht="12.75">
      <c r="A65480" s="92" t="s">
        <v>59</v>
      </c>
      <c r="B65480" s="129">
        <v>275</v>
      </c>
      <c r="C65480" s="130">
        <f t="shared" si="7"/>
        <v>41913</v>
      </c>
      <c r="D65480" s="130">
        <f t="shared" si="7"/>
        <v>42278</v>
      </c>
      <c r="E65480" s="130">
        <f t="shared" si="7"/>
        <v>42644</v>
      </c>
      <c r="F65480" s="130">
        <f t="shared" si="7"/>
        <v>43009</v>
      </c>
      <c r="G65480" s="130">
        <f t="shared" si="7"/>
        <v>43374</v>
      </c>
      <c r="H65480" s="130">
        <f t="shared" si="7"/>
        <v>43739</v>
      </c>
      <c r="I65480" s="130">
        <f t="shared" si="7"/>
        <v>40452</v>
      </c>
      <c r="J65480" s="142">
        <f t="shared" si="7"/>
        <v>43009</v>
      </c>
      <c r="K65480" s="142">
        <f aca="true" t="shared" si="16" ref="K65480:R65480">DATE(YEAR(K65479),MONTH($B65480),1)</f>
        <v>43374</v>
      </c>
      <c r="L65480" s="142">
        <f t="shared" si="16"/>
        <v>43739</v>
      </c>
      <c r="M65480" s="142">
        <f t="shared" si="16"/>
        <v>44105</v>
      </c>
      <c r="N65480" s="142">
        <f t="shared" si="16"/>
        <v>44470</v>
      </c>
      <c r="O65480" s="142">
        <f t="shared" si="16"/>
        <v>44835</v>
      </c>
      <c r="P65480" s="142">
        <f t="shared" si="16"/>
        <v>45200</v>
      </c>
      <c r="Q65480" s="142">
        <f t="shared" si="16"/>
        <v>45566</v>
      </c>
      <c r="R65480" s="142">
        <f t="shared" si="16"/>
        <v>40452</v>
      </c>
    </row>
    <row r="65481" spans="1:18" ht="12.75">
      <c r="A65481" s="92" t="s">
        <v>60</v>
      </c>
      <c r="B65481" s="129">
        <v>306</v>
      </c>
      <c r="C65481" s="130">
        <f t="shared" si="7"/>
        <v>41944</v>
      </c>
      <c r="D65481" s="130">
        <f t="shared" si="7"/>
        <v>42309</v>
      </c>
      <c r="E65481" s="130">
        <f t="shared" si="7"/>
        <v>42675</v>
      </c>
      <c r="F65481" s="130">
        <f t="shared" si="7"/>
        <v>43040</v>
      </c>
      <c r="G65481" s="130">
        <f t="shared" si="7"/>
        <v>43405</v>
      </c>
      <c r="H65481" s="130">
        <f t="shared" si="7"/>
        <v>43770</v>
      </c>
      <c r="I65481" s="130">
        <f t="shared" si="7"/>
        <v>40483</v>
      </c>
      <c r="J65481" s="142">
        <f t="shared" si="7"/>
        <v>43040</v>
      </c>
      <c r="K65481" s="142">
        <f aca="true" t="shared" si="17" ref="K65481:R65481">DATE(YEAR(K65480),MONTH($B65481),1)</f>
        <v>43405</v>
      </c>
      <c r="L65481" s="142">
        <f t="shared" si="17"/>
        <v>43770</v>
      </c>
      <c r="M65481" s="142">
        <f t="shared" si="17"/>
        <v>44136</v>
      </c>
      <c r="N65481" s="142">
        <f t="shared" si="17"/>
        <v>44501</v>
      </c>
      <c r="O65481" s="142">
        <f t="shared" si="17"/>
        <v>44866</v>
      </c>
      <c r="P65481" s="142">
        <f t="shared" si="17"/>
        <v>45231</v>
      </c>
      <c r="Q65481" s="142">
        <f t="shared" si="17"/>
        <v>45597</v>
      </c>
      <c r="R65481" s="142">
        <f t="shared" si="17"/>
        <v>40483</v>
      </c>
    </row>
    <row r="65482" spans="1:18" ht="12.75">
      <c r="A65482" s="92" t="s">
        <v>61</v>
      </c>
      <c r="B65482" s="129">
        <v>336</v>
      </c>
      <c r="C65482" s="130">
        <f t="shared" si="7"/>
        <v>41974</v>
      </c>
      <c r="D65482" s="130">
        <f t="shared" si="7"/>
        <v>42339</v>
      </c>
      <c r="E65482" s="130">
        <f t="shared" si="7"/>
        <v>42705</v>
      </c>
      <c r="F65482" s="130">
        <f t="shared" si="7"/>
        <v>43070</v>
      </c>
      <c r="G65482" s="130">
        <f t="shared" si="7"/>
        <v>43435</v>
      </c>
      <c r="H65482" s="130">
        <f t="shared" si="7"/>
        <v>43800</v>
      </c>
      <c r="I65482" s="130">
        <f t="shared" si="7"/>
        <v>40513</v>
      </c>
      <c r="J65482" s="142">
        <f t="shared" si="7"/>
        <v>43070</v>
      </c>
      <c r="K65482" s="142">
        <f aca="true" t="shared" si="18" ref="K65482:R65482">DATE(YEAR(K65481),MONTH($B65482),1)</f>
        <v>43435</v>
      </c>
      <c r="L65482" s="142">
        <f t="shared" si="18"/>
        <v>43800</v>
      </c>
      <c r="M65482" s="142">
        <f t="shared" si="18"/>
        <v>44166</v>
      </c>
      <c r="N65482" s="142">
        <f t="shared" si="18"/>
        <v>44531</v>
      </c>
      <c r="O65482" s="142">
        <f t="shared" si="18"/>
        <v>44896</v>
      </c>
      <c r="P65482" s="142">
        <f t="shared" si="18"/>
        <v>45261</v>
      </c>
      <c r="Q65482" s="142">
        <f t="shared" si="18"/>
        <v>45627</v>
      </c>
      <c r="R65482" s="142">
        <f t="shared" si="18"/>
        <v>40513</v>
      </c>
    </row>
    <row r="65516" spans="3:19" s="92" customFormat="1" ht="12.75">
      <c r="C65516" s="93"/>
      <c r="D65516" s="93"/>
      <c r="E65516" s="93"/>
      <c r="F65516" s="93"/>
      <c r="G65516" s="93"/>
      <c r="H65516" s="93"/>
      <c r="I65516" s="93"/>
      <c r="J65516" s="93"/>
      <c r="K65516" s="95"/>
      <c r="N65516" s="95"/>
      <c r="O65516" s="95"/>
      <c r="P65516" s="95"/>
      <c r="Q65516" s="95"/>
      <c r="R65516" s="95"/>
      <c r="S65516" s="95"/>
    </row>
    <row r="65517" spans="3:19" s="92" customFormat="1" ht="12.75">
      <c r="C65517" s="93"/>
      <c r="D65517" s="93"/>
      <c r="E65517" s="93"/>
      <c r="F65517" s="93"/>
      <c r="G65517" s="93"/>
      <c r="H65517" s="93"/>
      <c r="I65517" s="93"/>
      <c r="J65517" s="93"/>
      <c r="K65517" s="95"/>
      <c r="N65517" s="95"/>
      <c r="O65517" s="95"/>
      <c r="P65517" s="95"/>
      <c r="Q65517" s="95"/>
      <c r="R65517" s="95"/>
      <c r="S65517" s="95"/>
    </row>
    <row r="65518" spans="3:19" s="92" customFormat="1" ht="12.75">
      <c r="C65518" s="93"/>
      <c r="D65518" s="93"/>
      <c r="E65518" s="93"/>
      <c r="F65518" s="93"/>
      <c r="G65518" s="93"/>
      <c r="H65518" s="93"/>
      <c r="I65518" s="93"/>
      <c r="J65518" s="93"/>
      <c r="K65518" s="95"/>
      <c r="N65518" s="95"/>
      <c r="O65518" s="95"/>
      <c r="P65518" s="95"/>
      <c r="Q65518" s="95"/>
      <c r="R65518" s="95"/>
      <c r="S65518" s="95"/>
    </row>
    <row r="65519" spans="3:19" s="92" customFormat="1" ht="12.75">
      <c r="C65519" s="93"/>
      <c r="D65519" s="93"/>
      <c r="E65519" s="93"/>
      <c r="F65519" s="93"/>
      <c r="G65519" s="93"/>
      <c r="H65519" s="93"/>
      <c r="I65519" s="93"/>
      <c r="J65519" s="93"/>
      <c r="K65519" s="95"/>
      <c r="N65519" s="95"/>
      <c r="O65519" s="95"/>
      <c r="P65519" s="95"/>
      <c r="Q65519" s="95"/>
      <c r="R65519" s="95"/>
      <c r="S65519" s="95"/>
    </row>
    <row r="65520" spans="3:19" s="92" customFormat="1" ht="12.75">
      <c r="C65520" s="93"/>
      <c r="D65520" s="93"/>
      <c r="E65520" s="93"/>
      <c r="F65520" s="93"/>
      <c r="G65520" s="93"/>
      <c r="H65520" s="93"/>
      <c r="I65520" s="93"/>
      <c r="J65520" s="93"/>
      <c r="K65520" s="95"/>
      <c r="N65520" s="95"/>
      <c r="O65520" s="95"/>
      <c r="P65520" s="95"/>
      <c r="Q65520" s="95"/>
      <c r="R65520" s="95"/>
      <c r="S65520" s="95"/>
    </row>
    <row r="65521" spans="3:19" s="92" customFormat="1" ht="12.75">
      <c r="C65521" s="93"/>
      <c r="D65521" s="93"/>
      <c r="E65521" s="93"/>
      <c r="F65521" s="93"/>
      <c r="G65521" s="93"/>
      <c r="H65521" s="93"/>
      <c r="I65521" s="93"/>
      <c r="J65521" s="93"/>
      <c r="K65521" s="95"/>
      <c r="N65521" s="95"/>
      <c r="O65521" s="95"/>
      <c r="P65521" s="95"/>
      <c r="Q65521" s="95"/>
      <c r="R65521" s="95"/>
      <c r="S65521" s="95"/>
    </row>
    <row r="65522" spans="3:19" s="92" customFormat="1" ht="12.75">
      <c r="C65522" s="93"/>
      <c r="D65522" s="93"/>
      <c r="E65522" s="93"/>
      <c r="F65522" s="93"/>
      <c r="G65522" s="93"/>
      <c r="H65522" s="93"/>
      <c r="I65522" s="93"/>
      <c r="J65522" s="93"/>
      <c r="K65522" s="95"/>
      <c r="N65522" s="95"/>
      <c r="O65522" s="95"/>
      <c r="P65522" s="95"/>
      <c r="Q65522" s="95"/>
      <c r="R65522" s="95"/>
      <c r="S65522" s="95"/>
    </row>
    <row r="65523" spans="3:19" s="92" customFormat="1" ht="12.75">
      <c r="C65523" s="93"/>
      <c r="D65523" s="93"/>
      <c r="E65523" s="93"/>
      <c r="F65523" s="93"/>
      <c r="G65523" s="93"/>
      <c r="H65523" s="93"/>
      <c r="I65523" s="93"/>
      <c r="J65523" s="93"/>
      <c r="K65523" s="95"/>
      <c r="N65523" s="95"/>
      <c r="O65523" s="95"/>
      <c r="P65523" s="95"/>
      <c r="Q65523" s="95"/>
      <c r="R65523" s="95"/>
      <c r="S65523" s="95"/>
    </row>
    <row r="65524" spans="3:19" s="92" customFormat="1" ht="12.75">
      <c r="C65524" s="93"/>
      <c r="D65524" s="93"/>
      <c r="E65524" s="93"/>
      <c r="F65524" s="93"/>
      <c r="G65524" s="93"/>
      <c r="H65524" s="93"/>
      <c r="I65524" s="93"/>
      <c r="J65524" s="93"/>
      <c r="K65524" s="95"/>
      <c r="N65524" s="95"/>
      <c r="O65524" s="95"/>
      <c r="P65524" s="95"/>
      <c r="Q65524" s="95"/>
      <c r="R65524" s="95"/>
      <c r="S65524" s="95"/>
    </row>
    <row r="65525" spans="3:19" s="92" customFormat="1" ht="12.75">
      <c r="C65525" s="93"/>
      <c r="D65525" s="93"/>
      <c r="E65525" s="93"/>
      <c r="F65525" s="93"/>
      <c r="G65525" s="93"/>
      <c r="H65525" s="93"/>
      <c r="I65525" s="93"/>
      <c r="J65525" s="93"/>
      <c r="K65525" s="95"/>
      <c r="N65525" s="95"/>
      <c r="O65525" s="95"/>
      <c r="P65525" s="95"/>
      <c r="Q65525" s="95"/>
      <c r="R65525" s="95"/>
      <c r="S65525" s="95"/>
    </row>
    <row r="65526" spans="3:19" s="92" customFormat="1" ht="12.75">
      <c r="C65526" s="93"/>
      <c r="D65526" s="93"/>
      <c r="E65526" s="93"/>
      <c r="F65526" s="93"/>
      <c r="G65526" s="93"/>
      <c r="H65526" s="93"/>
      <c r="I65526" s="93"/>
      <c r="J65526" s="93"/>
      <c r="K65526" s="95"/>
      <c r="N65526" s="95"/>
      <c r="O65526" s="95"/>
      <c r="P65526" s="95"/>
      <c r="Q65526" s="95"/>
      <c r="R65526" s="95"/>
      <c r="S65526" s="95"/>
    </row>
    <row r="65527" spans="3:19" s="92" customFormat="1" ht="12.75">
      <c r="C65527" s="93"/>
      <c r="D65527" s="93"/>
      <c r="E65527" s="93"/>
      <c r="F65527" s="93"/>
      <c r="G65527" s="93"/>
      <c r="H65527" s="93"/>
      <c r="I65527" s="93"/>
      <c r="J65527" s="93"/>
      <c r="K65527" s="95"/>
      <c r="N65527" s="95"/>
      <c r="O65527" s="95"/>
      <c r="P65527" s="95"/>
      <c r="Q65527" s="95"/>
      <c r="R65527" s="95"/>
      <c r="S65527" s="95"/>
    </row>
    <row r="65528" spans="3:19" s="92" customFormat="1" ht="12.75">
      <c r="C65528" s="93"/>
      <c r="D65528" s="93"/>
      <c r="E65528" s="93"/>
      <c r="F65528" s="93"/>
      <c r="G65528" s="93"/>
      <c r="H65528" s="93"/>
      <c r="I65528" s="93"/>
      <c r="J65528" s="93"/>
      <c r="K65528" s="95"/>
      <c r="N65528" s="95"/>
      <c r="O65528" s="95"/>
      <c r="P65528" s="95"/>
      <c r="Q65528" s="95"/>
      <c r="R65528" s="95"/>
      <c r="S65528" s="95"/>
    </row>
  </sheetData>
  <sheetProtection password="CEA2" sheet="1"/>
  <mergeCells count="321">
    <mergeCell ref="G114:G116"/>
    <mergeCell ref="C114:C116"/>
    <mergeCell ref="D114:D116"/>
    <mergeCell ref="E114:E116"/>
    <mergeCell ref="F108:F110"/>
    <mergeCell ref="F114:F116"/>
    <mergeCell ref="F111:F113"/>
    <mergeCell ref="H108:H110"/>
    <mergeCell ref="I114:I116"/>
    <mergeCell ref="J108:J110"/>
    <mergeCell ref="H114:H116"/>
    <mergeCell ref="H111:H113"/>
    <mergeCell ref="J114:J116"/>
    <mergeCell ref="J111:J113"/>
    <mergeCell ref="A111:A113"/>
    <mergeCell ref="B111:B113"/>
    <mergeCell ref="C111:C113"/>
    <mergeCell ref="D111:D113"/>
    <mergeCell ref="E111:E113"/>
    <mergeCell ref="A114:A116"/>
    <mergeCell ref="B114:B116"/>
    <mergeCell ref="F105:F107"/>
    <mergeCell ref="G111:G113"/>
    <mergeCell ref="H105:H107"/>
    <mergeCell ref="I111:I113"/>
    <mergeCell ref="J105:J107"/>
    <mergeCell ref="A108:A110"/>
    <mergeCell ref="B108:B110"/>
    <mergeCell ref="C108:C110"/>
    <mergeCell ref="D108:D110"/>
    <mergeCell ref="E108:E110"/>
    <mergeCell ref="F86:F88"/>
    <mergeCell ref="G108:G110"/>
    <mergeCell ref="H86:H88"/>
    <mergeCell ref="I108:I110"/>
    <mergeCell ref="J86:J88"/>
    <mergeCell ref="A105:A107"/>
    <mergeCell ref="B105:B107"/>
    <mergeCell ref="C105:C107"/>
    <mergeCell ref="D105:D107"/>
    <mergeCell ref="E105:E107"/>
    <mergeCell ref="F83:F85"/>
    <mergeCell ref="G105:G107"/>
    <mergeCell ref="H83:H85"/>
    <mergeCell ref="I105:I107"/>
    <mergeCell ref="J83:J85"/>
    <mergeCell ref="A86:A88"/>
    <mergeCell ref="B86:B88"/>
    <mergeCell ref="C86:C88"/>
    <mergeCell ref="D86:D88"/>
    <mergeCell ref="E86:E88"/>
    <mergeCell ref="F80:F82"/>
    <mergeCell ref="G86:G88"/>
    <mergeCell ref="H80:H82"/>
    <mergeCell ref="I86:I88"/>
    <mergeCell ref="J80:J82"/>
    <mergeCell ref="A83:A85"/>
    <mergeCell ref="B83:B85"/>
    <mergeCell ref="C83:C85"/>
    <mergeCell ref="D83:D85"/>
    <mergeCell ref="E83:E85"/>
    <mergeCell ref="F77:F79"/>
    <mergeCell ref="G83:G85"/>
    <mergeCell ref="H77:H79"/>
    <mergeCell ref="I83:I85"/>
    <mergeCell ref="J77:J79"/>
    <mergeCell ref="A80:A82"/>
    <mergeCell ref="B80:B82"/>
    <mergeCell ref="C80:C82"/>
    <mergeCell ref="D80:D82"/>
    <mergeCell ref="E80:E82"/>
    <mergeCell ref="F74:F76"/>
    <mergeCell ref="G80:G82"/>
    <mergeCell ref="H74:H76"/>
    <mergeCell ref="I80:I82"/>
    <mergeCell ref="J74:J76"/>
    <mergeCell ref="A77:A79"/>
    <mergeCell ref="B77:B79"/>
    <mergeCell ref="C77:C79"/>
    <mergeCell ref="D77:D79"/>
    <mergeCell ref="E77:E79"/>
    <mergeCell ref="F71:F73"/>
    <mergeCell ref="G77:G79"/>
    <mergeCell ref="H71:H73"/>
    <mergeCell ref="I77:I79"/>
    <mergeCell ref="J71:J73"/>
    <mergeCell ref="A74:A76"/>
    <mergeCell ref="B74:B76"/>
    <mergeCell ref="C74:C76"/>
    <mergeCell ref="D74:D76"/>
    <mergeCell ref="E74:E76"/>
    <mergeCell ref="F68:F70"/>
    <mergeCell ref="G74:G76"/>
    <mergeCell ref="H68:H70"/>
    <mergeCell ref="I74:I76"/>
    <mergeCell ref="J68:J70"/>
    <mergeCell ref="A71:A73"/>
    <mergeCell ref="B71:B73"/>
    <mergeCell ref="C71:C73"/>
    <mergeCell ref="D71:D73"/>
    <mergeCell ref="E71:E73"/>
    <mergeCell ref="F65:F67"/>
    <mergeCell ref="G71:G73"/>
    <mergeCell ref="H65:H67"/>
    <mergeCell ref="I71:I73"/>
    <mergeCell ref="J65:J67"/>
    <mergeCell ref="A68:A70"/>
    <mergeCell ref="B68:B70"/>
    <mergeCell ref="C68:C70"/>
    <mergeCell ref="D68:D70"/>
    <mergeCell ref="E68:E70"/>
    <mergeCell ref="F62:F64"/>
    <mergeCell ref="G68:G70"/>
    <mergeCell ref="H62:H64"/>
    <mergeCell ref="I68:I70"/>
    <mergeCell ref="J62:J64"/>
    <mergeCell ref="A65:A67"/>
    <mergeCell ref="B65:B67"/>
    <mergeCell ref="C65:C67"/>
    <mergeCell ref="D65:D67"/>
    <mergeCell ref="E65:E67"/>
    <mergeCell ref="F59:F61"/>
    <mergeCell ref="G65:G67"/>
    <mergeCell ref="H59:H61"/>
    <mergeCell ref="I65:I67"/>
    <mergeCell ref="J59:J61"/>
    <mergeCell ref="A62:A64"/>
    <mergeCell ref="B62:B64"/>
    <mergeCell ref="C62:C64"/>
    <mergeCell ref="D62:D64"/>
    <mergeCell ref="E62:E64"/>
    <mergeCell ref="F56:F58"/>
    <mergeCell ref="G62:G64"/>
    <mergeCell ref="H56:H58"/>
    <mergeCell ref="I62:I64"/>
    <mergeCell ref="J56:J58"/>
    <mergeCell ref="A59:A61"/>
    <mergeCell ref="B59:B61"/>
    <mergeCell ref="C59:C61"/>
    <mergeCell ref="D59:D61"/>
    <mergeCell ref="E59:E61"/>
    <mergeCell ref="F53:F55"/>
    <mergeCell ref="G59:G61"/>
    <mergeCell ref="H53:H55"/>
    <mergeCell ref="I59:I61"/>
    <mergeCell ref="J53:J55"/>
    <mergeCell ref="A56:A58"/>
    <mergeCell ref="B56:B58"/>
    <mergeCell ref="C56:C58"/>
    <mergeCell ref="D56:D58"/>
    <mergeCell ref="E56:E58"/>
    <mergeCell ref="F50:F52"/>
    <mergeCell ref="G56:G58"/>
    <mergeCell ref="H50:H52"/>
    <mergeCell ref="I56:I58"/>
    <mergeCell ref="J50:J52"/>
    <mergeCell ref="A53:A55"/>
    <mergeCell ref="B53:B55"/>
    <mergeCell ref="C53:C55"/>
    <mergeCell ref="D53:D55"/>
    <mergeCell ref="E53:E55"/>
    <mergeCell ref="F47:F49"/>
    <mergeCell ref="G53:G55"/>
    <mergeCell ref="H47:H49"/>
    <mergeCell ref="I53:I55"/>
    <mergeCell ref="J47:J49"/>
    <mergeCell ref="A50:A52"/>
    <mergeCell ref="B50:B52"/>
    <mergeCell ref="C50:C52"/>
    <mergeCell ref="D50:D52"/>
    <mergeCell ref="E50:E52"/>
    <mergeCell ref="F44:F46"/>
    <mergeCell ref="G50:G52"/>
    <mergeCell ref="H44:H46"/>
    <mergeCell ref="I50:I52"/>
    <mergeCell ref="J44:J46"/>
    <mergeCell ref="A47:A49"/>
    <mergeCell ref="B47:B49"/>
    <mergeCell ref="C47:C49"/>
    <mergeCell ref="D47:D49"/>
    <mergeCell ref="E47:E49"/>
    <mergeCell ref="F41:F43"/>
    <mergeCell ref="G47:G49"/>
    <mergeCell ref="H41:H43"/>
    <mergeCell ref="I47:I49"/>
    <mergeCell ref="J41:J43"/>
    <mergeCell ref="A44:A46"/>
    <mergeCell ref="B44:B46"/>
    <mergeCell ref="C44:C46"/>
    <mergeCell ref="D44:D46"/>
    <mergeCell ref="E44:E46"/>
    <mergeCell ref="F38:F40"/>
    <mergeCell ref="G44:G46"/>
    <mergeCell ref="H38:H40"/>
    <mergeCell ref="I44:I46"/>
    <mergeCell ref="J38:J40"/>
    <mergeCell ref="A41:A43"/>
    <mergeCell ref="B41:B43"/>
    <mergeCell ref="C41:C43"/>
    <mergeCell ref="D41:D43"/>
    <mergeCell ref="E41:E43"/>
    <mergeCell ref="F35:F37"/>
    <mergeCell ref="G41:G43"/>
    <mergeCell ref="H35:H37"/>
    <mergeCell ref="I41:I43"/>
    <mergeCell ref="J35:J37"/>
    <mergeCell ref="A38:A40"/>
    <mergeCell ref="B38:B40"/>
    <mergeCell ref="C38:C40"/>
    <mergeCell ref="D38:D40"/>
    <mergeCell ref="E38:E40"/>
    <mergeCell ref="F32:F34"/>
    <mergeCell ref="G38:G40"/>
    <mergeCell ref="H32:H34"/>
    <mergeCell ref="I38:I40"/>
    <mergeCell ref="J32:J34"/>
    <mergeCell ref="A35:A37"/>
    <mergeCell ref="B35:B37"/>
    <mergeCell ref="C35:C37"/>
    <mergeCell ref="D35:D37"/>
    <mergeCell ref="E35:E37"/>
    <mergeCell ref="F29:F31"/>
    <mergeCell ref="G35:G37"/>
    <mergeCell ref="H29:H31"/>
    <mergeCell ref="I35:I37"/>
    <mergeCell ref="J29:J31"/>
    <mergeCell ref="A32:A34"/>
    <mergeCell ref="B32:B34"/>
    <mergeCell ref="C32:C34"/>
    <mergeCell ref="D32:D34"/>
    <mergeCell ref="E32:E34"/>
    <mergeCell ref="F26:F28"/>
    <mergeCell ref="G32:G34"/>
    <mergeCell ref="H26:H28"/>
    <mergeCell ref="I32:I34"/>
    <mergeCell ref="J26:J28"/>
    <mergeCell ref="A29:A31"/>
    <mergeCell ref="B29:B31"/>
    <mergeCell ref="C29:C31"/>
    <mergeCell ref="D29:D31"/>
    <mergeCell ref="E29:E31"/>
    <mergeCell ref="F23:F25"/>
    <mergeCell ref="G29:G31"/>
    <mergeCell ref="H23:H25"/>
    <mergeCell ref="I29:I31"/>
    <mergeCell ref="J23:J25"/>
    <mergeCell ref="A26:A28"/>
    <mergeCell ref="B26:B28"/>
    <mergeCell ref="C26:C28"/>
    <mergeCell ref="D26:D28"/>
    <mergeCell ref="E26:E28"/>
    <mergeCell ref="F20:F22"/>
    <mergeCell ref="G26:G28"/>
    <mergeCell ref="H20:H22"/>
    <mergeCell ref="I26:I28"/>
    <mergeCell ref="J20:J22"/>
    <mergeCell ref="A23:A25"/>
    <mergeCell ref="B23:B25"/>
    <mergeCell ref="C23:C25"/>
    <mergeCell ref="D23:D25"/>
    <mergeCell ref="E23:E25"/>
    <mergeCell ref="F17:F19"/>
    <mergeCell ref="G23:G25"/>
    <mergeCell ref="H17:H19"/>
    <mergeCell ref="I23:I25"/>
    <mergeCell ref="J17:J19"/>
    <mergeCell ref="A20:A22"/>
    <mergeCell ref="B20:B22"/>
    <mergeCell ref="C20:C22"/>
    <mergeCell ref="D20:D22"/>
    <mergeCell ref="E20:E22"/>
    <mergeCell ref="F14:F16"/>
    <mergeCell ref="G20:G22"/>
    <mergeCell ref="H14:H16"/>
    <mergeCell ref="I20:I22"/>
    <mergeCell ref="J14:J16"/>
    <mergeCell ref="A17:A19"/>
    <mergeCell ref="B17:B19"/>
    <mergeCell ref="C17:C19"/>
    <mergeCell ref="D17:D19"/>
    <mergeCell ref="E17:E19"/>
    <mergeCell ref="F11:F13"/>
    <mergeCell ref="G17:G19"/>
    <mergeCell ref="H11:H13"/>
    <mergeCell ref="I17:I19"/>
    <mergeCell ref="J11:J13"/>
    <mergeCell ref="A14:A16"/>
    <mergeCell ref="B14:B16"/>
    <mergeCell ref="C14:C16"/>
    <mergeCell ref="D14:D16"/>
    <mergeCell ref="E14:E16"/>
    <mergeCell ref="F8:F10"/>
    <mergeCell ref="G14:G16"/>
    <mergeCell ref="H8:H10"/>
    <mergeCell ref="I14:I16"/>
    <mergeCell ref="J8:J10"/>
    <mergeCell ref="A11:A13"/>
    <mergeCell ref="B11:B13"/>
    <mergeCell ref="C11:C13"/>
    <mergeCell ref="D11:D13"/>
    <mergeCell ref="E11:E13"/>
    <mergeCell ref="F5:F7"/>
    <mergeCell ref="G11:G13"/>
    <mergeCell ref="H5:H7"/>
    <mergeCell ref="I11:I13"/>
    <mergeCell ref="J5:J7"/>
    <mergeCell ref="A8:A10"/>
    <mergeCell ref="B8:B10"/>
    <mergeCell ref="C8:C10"/>
    <mergeCell ref="D8:D10"/>
    <mergeCell ref="E8:E10"/>
    <mergeCell ref="G5:G7"/>
    <mergeCell ref="G8:G10"/>
    <mergeCell ref="I5:I7"/>
    <mergeCell ref="I8:I10"/>
    <mergeCell ref="K4:L4"/>
    <mergeCell ref="A5:A7"/>
    <mergeCell ref="B5:B7"/>
    <mergeCell ref="C5:C7"/>
    <mergeCell ref="D5:D7"/>
    <mergeCell ref="E5:E7"/>
  </mergeCells>
  <conditionalFormatting sqref="A71 A65:A67 A86 A80:A82">
    <cfRule type="expression" priority="1" dxfId="31" stopIfTrue="1">
      <formula>MONTH(A65)&gt;MONTH($H$2)</formula>
    </cfRule>
  </conditionalFormatting>
  <conditionalFormatting sqref="B62 B65 B68 B71 B74 B77 B80 B83:B88">
    <cfRule type="expression" priority="2" dxfId="31" stopIfTrue="1">
      <formula>MONTH(A62)&gt;MONTH($H$2)</formula>
    </cfRule>
  </conditionalFormatting>
  <conditionalFormatting sqref="A68:A70 A83:A85">
    <cfRule type="expression" priority="3" dxfId="31" stopIfTrue="1">
      <formula>YEAR(A68)&gt;YEAR($H$2)</formula>
    </cfRule>
    <cfRule type="expression" priority="4" dxfId="31" stopIfTrue="1">
      <formula>MONTH(A68)&gt;MONTH($H$2)</formula>
    </cfRule>
  </conditionalFormatting>
  <conditionalFormatting sqref="A71:A88">
    <cfRule type="expression" priority="5" dxfId="31" stopIfTrue="1">
      <formula>YEAR(A71)&gt;YEAR($H$2)</formula>
    </cfRule>
  </conditionalFormatting>
  <conditionalFormatting sqref="B68 B71 B74 B77 B80 B83:B88">
    <cfRule type="expression" priority="6" dxfId="31" stopIfTrue="1">
      <formula>YEAR(A68)&gt;YEAR($H$2)</formula>
    </cfRule>
  </conditionalFormatting>
  <conditionalFormatting sqref="J90">
    <cfRule type="expression" priority="7" dxfId="32" stopIfTrue="1">
      <formula>NOT(J90=J89)</formula>
    </cfRule>
  </conditionalFormatting>
  <dataValidations count="4">
    <dataValidation type="list" allowBlank="1" showInputMessage="1" showErrorMessage="1" sqref="K5">
      <formula1>$O$4:$O$30</formula1>
    </dataValidation>
    <dataValidation allowBlank="1" showInputMessage="1" showErrorMessage="1" promptTitle="YEAR" prompt="e.g. 1997" sqref="J1"/>
    <dataValidation type="list" allowBlank="1" showInputMessage="1" showErrorMessage="1" sqref="I2">
      <formula1>$B$65471:$B$65482</formula1>
    </dataValidation>
    <dataValidation type="list" allowBlank="1" showInputMessage="1" showErrorMessage="1" sqref="I1">
      <formula1>$C$65470:$I$65470</formula1>
    </dataValidation>
  </dataValidations>
  <printOptions/>
  <pageMargins left="0.75" right="0.75" top="1" bottom="1" header="0.512" footer="0.512"/>
  <pageSetup horizontalDpi="600" verticalDpi="600" orientation="portrait" paperSize="9" r:id="rId3"/>
  <headerFooter alignWithMargins="0">
    <oddFooter>&amp;Lhttp://excelfan.com/
060915Excel3MonthVerticalCalendar.htm&amp;C&amp;F&amp;R&amp;D</oddFooter>
  </headerFooter>
  <legacyDrawing r:id="rId2"/>
</worksheet>
</file>

<file path=xl/worksheets/sheet2.xml><?xml version="1.0" encoding="utf-8"?>
<worksheet xmlns="http://schemas.openxmlformats.org/spreadsheetml/2006/main" xmlns:r="http://schemas.openxmlformats.org/officeDocument/2006/relationships">
  <dimension ref="A1:R39"/>
  <sheetViews>
    <sheetView zoomScale="75" zoomScaleNormal="75" workbookViewId="0" topLeftCell="A2">
      <selection activeCell="B2" sqref="B2:C2"/>
    </sheetView>
  </sheetViews>
  <sheetFormatPr defaultColWidth="9.00390625" defaultRowHeight="13.5"/>
  <cols>
    <col min="1" max="1" width="0.5" style="0" customWidth="1"/>
    <col min="2" max="2" width="4.50390625" style="74" customWidth="1"/>
    <col min="3" max="3" width="6.125" style="0" customWidth="1"/>
    <col min="4" max="6" width="30.50390625" style="0" customWidth="1"/>
    <col min="7" max="7" width="0.5" style="0" customWidth="1"/>
    <col min="8" max="8" width="4.50390625" style="0" customWidth="1"/>
    <col min="9" max="9" width="6.125" style="0" customWidth="1"/>
    <col min="10" max="12" width="30.50390625" style="0" customWidth="1"/>
    <col min="13" max="13" width="0.5" style="0" customWidth="1"/>
    <col min="14" max="14" width="4.50390625" style="0" customWidth="1"/>
    <col min="15" max="15" width="6.125" style="0" customWidth="1"/>
    <col min="16" max="18" width="30.50390625" style="0" customWidth="1"/>
  </cols>
  <sheetData>
    <row r="1" spans="1:18" ht="25.5" customHeight="1">
      <c r="A1" s="174"/>
      <c r="B1" s="150">
        <v>42675</v>
      </c>
      <c r="C1" s="77">
        <f>IF(MONTH(B1)=1,CONCATENATE("Jan ",YEAR(B1)),"")</f>
      </c>
      <c r="D1" s="83"/>
      <c r="E1" s="82"/>
      <c r="F1" s="82"/>
      <c r="G1" s="174"/>
      <c r="H1" s="78">
        <f>IF(MONTH(B1)=12,DATE(YEAR(B1)+1,1,1),DATE(YEAR(B1),MONTH(B1)+1,DAY(1)))</f>
        <v>42705</v>
      </c>
      <c r="I1" s="77">
        <f>IF(MONTH(H1)=1,CONCATENATE("Jan ",YEAR(H1)),"")</f>
      </c>
      <c r="J1" s="82"/>
      <c r="K1" s="82"/>
      <c r="L1" s="82"/>
      <c r="M1" s="174"/>
      <c r="N1" s="78">
        <f>IF(MONTH(B1)=12,DATE(YEAR(B1)+1,2,1),DATE(YEAR(B1),MONTH(B1)+2,DAY(1)))</f>
        <v>42736</v>
      </c>
      <c r="O1" s="77" t="str">
        <f>IF(MONTH(N1)=1,CONCATENATE("Jan ",YEAR(N1)),"")</f>
        <v>Jan 2017</v>
      </c>
      <c r="P1" s="82"/>
      <c r="Q1" s="82"/>
      <c r="R1" s="82"/>
    </row>
    <row r="2" spans="1:18" ht="50.25" customHeight="1">
      <c r="A2" s="175"/>
      <c r="B2" s="172"/>
      <c r="C2" s="173"/>
      <c r="D2" s="82"/>
      <c r="E2" s="82"/>
      <c r="F2" s="82"/>
      <c r="G2" s="175"/>
      <c r="H2" s="172"/>
      <c r="I2" s="173"/>
      <c r="J2" s="82"/>
      <c r="K2" s="82"/>
      <c r="L2" s="82"/>
      <c r="M2" s="175"/>
      <c r="N2" s="172"/>
      <c r="O2" s="173"/>
      <c r="P2" s="82"/>
      <c r="Q2" s="82"/>
      <c r="R2" s="82"/>
    </row>
    <row r="3" spans="1:18" ht="13.5">
      <c r="A3" s="171"/>
      <c r="B3" s="79">
        <f>DATE(YEAR(B$1),MONTH(B$1),DAY(1))</f>
        <v>42675</v>
      </c>
      <c r="C3" s="80">
        <f aca="true" t="shared" si="0" ref="C3:C8">IF(B3="","",WEEKDAY(B3))</f>
        <v>3</v>
      </c>
      <c r="D3" s="81">
        <f ca="1">IF(ISNA(IF(OR(AND(YEAR($B$1)=YEAR(TODAY())+1,MONTH($B$1)&gt;=4),YEAR($B$1)&gt;YEAR(TODAY())+1,YEAR($B$1)&lt;YEAR(TODAY()),$B3=""),"",IF(AND(YEAR($B$1)=YEAR(TODAY())+1,MONTH($B$1)&lt;=3),LOOKUP($B3,Year!$C$241:$CQ$241,Year!$C$242:$CQ$242),IF(MONTH($B$1)&lt;=4,LOOKUP($B3,Year!$C$7:$DV$7,Year!$C$8:$DV$8),IF(AND(MONTH($B$1)&gt;=5,MONTH($B$1)&lt;=8),LOOKUP($B3,Year!$C$79:$DV$79,Year!$C$80:$DV$80),IF(MONTH($B$1)&gt;=9,LOOKUP($B3,Year!$C$151:$DV$151,Year!$C$152:$DV$152))))))),"",IF(OR(AND(YEAR($B$1)=YEAR(TODAY())+1,MONTH($B$1)&gt;=4),YEAR($B$1)&gt;YEAR(TODAY())+1,YEAR($B$1)&lt;YEAR(TODAY()),$B3=""),"",IF(AND(YEAR($B$1)=YEAR(TODAY())+1,MONTH($B$1)&lt;=3),LOOKUP($B3,Year!$C$241:$CQ$241,Year!$C$242:$CQ$242),IF(MONTH($B$1)&lt;=4,LOOKUP($B3,Year!$C$7:$DV$7,Year!$C$8:$DV$8),IF(AND(MONTH($B$1)&gt;=5,MONTH($B$1)&lt;=8),LOOKUP($B3,Year!$C$79:$DV$79,Year!$C$80:$DV$80),IF(MONTH($B$1)&gt;=9,LOOKUP($B3,Year!$C$151:$DV$151,Year!$C$152:$DV$152)))))))</f>
        <v>0</v>
      </c>
      <c r="E3" s="81">
        <f ca="1">IF(ISNA(IF(OR(AND(YEAR($B$1)=YEAR(TODAY())+1,MONTH($B$1)&gt;=4),YEAR($B$1)&gt;YEAR(TODAY())+1,YEAR($B$1)&lt;YEAR(TODAY()),$B3=""),"",IF(AND(YEAR($B$1)=YEAR(TODAY())+1,MONTH($B$1)&lt;=3),LOOKUP($B3,Year!$C$241:$CQ$241,Year!$C$243:$CQ$243),IF(MONTH($B$1)&lt;=4,LOOKUP($B3,Year!$C$7:$DV$7,Year!$C$9:$DV$9),IF(AND(MONTH($B$1)&gt;=5,MONTH($B$1)&lt;=8),LOOKUP($B3,Year!$C$79:$DV$79,Year!$C$81:$DV$81),IF(MONTH($B$1)&gt;=9,LOOKUP($B3,Year!$C$151:$DV$151,Year!$C$153:$DV$153))))))),"",IF(OR(AND(YEAR($B$1)=YEAR(TODAY())+1,MONTH($B$1)&gt;=4),YEAR($B$1)&gt;YEAR(TODAY())+1,YEAR($B$1)&lt;YEAR(TODAY()),$B3=""),"",IF(AND(YEAR($B$1)=YEAR(TODAY())+1,MONTH($B$1)&lt;=3),LOOKUP($B3,Year!$C$241:$CQ$241,Year!$C$243:$CQ$243),IF(MONTH($B$1)&lt;=4,LOOKUP($B3,Year!$C$7:$DV$7,Year!$C$9:$DV$9),IF(AND(MONTH($B$1)&gt;=5,MONTH($B$1)&lt;=8),LOOKUP($B3,Year!$C$79:$DV$79,Year!$C$81:$DV$81),IF(MONTH($B$1)&gt;=9,LOOKUP($B3,Year!$C$151:$DV$151,Year!$C$153:$DV$153)))))))</f>
        <v>0</v>
      </c>
      <c r="F3" s="81">
        <f ca="1">IF(ISNA(IF(OR(AND(YEAR($B$1)=YEAR(TODAY())+1,MONTH($B$1)&gt;=4),YEAR($B$1)&gt;YEAR(TODAY())+1,YEAR($B$1)&lt;YEAR(TODAY()),$B3=""),"",IF(AND(YEAR($B$1)=YEAR(TODAY())+1,MONTH($B$1)&lt;=3),LOOKUP($B3,Year!$C$241:$CQ$241,Year!$C$244:$CQ$244),IF(MONTH($B$1)&lt;=4,LOOKUP($B3,Year!$C$7:$DV$7,Year!$C$10:$DV$10),IF(AND(MONTH($B$1)&gt;=5,MONTH($B$1)&lt;=8),LOOKUP($B3,Year!$C$79:$DV$79,Year!$C$82:$DV$82),IF(MONTH($B$1)&gt;=9,LOOKUP($B3,Year!$C$151:$DV$151,Year!$C$154:$DV$154))))))),"",IF(OR(AND(YEAR($B$1)=YEAR(TODAY())+1,MONTH($B$1)&gt;=4),YEAR($B$1)&gt;YEAR(TODAY())+1,YEAR($B$1)&lt;YEAR(TODAY()),$B3=""),"",IF(AND(YEAR($B$1)=YEAR(TODAY())+1,MONTH($B$1)&lt;=3),LOOKUP($B3,Year!$C$241:$CQ$241,Year!$C$244:$CQ$244),IF(MONTH($B$1)&lt;=4,LOOKUP($B3,Year!$C$7:$DV$7,Year!$C$10:$DV$10),IF(AND(MONTH($B$1)&gt;=5,MONTH($B$1)&lt;=8),LOOKUP($B3,Year!$C$79:$DV$79,Year!$C$82:$DV$82),IF(MONTH($B$1)&gt;=9,LOOKUP($B3,Year!$C$151:$DV$151,Year!$C$154:$DV$154)))))))</f>
        <v>0</v>
      </c>
      <c r="G3" s="171"/>
      <c r="H3" s="79">
        <f>DATE(YEAR(H$1),MONTH(H$1),DAY(1))</f>
        <v>42705</v>
      </c>
      <c r="I3" s="80">
        <f aca="true" t="shared" si="1" ref="I3:I8">IF(H3="","",WEEKDAY(H3))</f>
        <v>5</v>
      </c>
      <c r="J3" s="81">
        <f ca="1">IF(ISNA(IF(OR(AND(YEAR($H$1)=YEAR(TODAY())+1,MONTH($H$1)&gt;=4),YEAR($H$1)&gt;YEAR(TODAY())+1,YEAR($H$1)&lt;YEAR(TODAY()),$H3=""),"",IF(AND(YEAR($H$1)=YEAR(TODAY())+1,MONTH($H$1)&lt;=3),LOOKUP($H3,Year!$C$241:$CQ$241,Year!$C$242:$CQ$242),IF(MONTH($H$1)&lt;=4,LOOKUP($H3,Year!$C$7:$DV$7,Year!$C$8:$DV$8),IF(AND(MONTH($H$1)&gt;=5,MONTH($H$1)&lt;=8),LOOKUP($H3,Year!$C$79:$DV$79,Year!$C$80:$DV$80),IF(MONTH($H$1)&gt;=9,LOOKUP($H3,Year!$C$151:$DV$151,Year!$C$152:$DV$152))))))),"",IF(OR(AND(YEAR($H$1)=YEAR(TODAY())+1,MONTH($H$1)&gt;=4),YEAR($H$1)&gt;YEAR(TODAY())+1,YEAR($H$1)&lt;YEAR(TODAY()),$H3=""),"",IF(AND(YEAR($H$1)=YEAR(TODAY())+1,MONTH($H$1)&lt;=3),LOOKUP($H3,Year!$C$241:$CQ$241,Year!$C$242:$CQ$242),IF(MONTH($H$1)&lt;=4,LOOKUP($H3,Year!$C$7:$DV$7,Year!$C$8:$DV$8),IF(AND(MONTH($H$1)&gt;=5,MONTH($H$1)&lt;=8),LOOKUP($H3,Year!$C$79:$DV$79,Year!$C$80:$DV$80),IF(MONTH($H$1)&gt;=9,LOOKUP($H3,Year!$C$151:$DV$151,Year!$C$152:$DV$152)))))))</f>
        <v>0</v>
      </c>
      <c r="K3" s="81">
        <f ca="1">IF(ISNA(IF(OR(AND(YEAR($H$1)=YEAR(TODAY())+1,MONTH($H$1)&gt;=4),YEAR($H$1)&gt;YEAR(TODAY())+1,YEAR($H$1)&lt;YEAR(TODAY()),$H3=""),"",IF(AND(YEAR($H$1)=YEAR(TODAY())+1,MONTH($H$1)&lt;=3),LOOKUP($H3,Year!$C$241:$CQ$241,Year!$C$243:$CQ$243),IF(MONTH($H$1)&lt;=4,LOOKUP($H3,Year!$C$7:$DV$7,Year!$C$9:$DV$9),IF(AND(MONTH($H$1)&gt;=5,MONTH($H$1)&lt;=8),LOOKUP($H3,Year!$C$79:$DV$79,Year!$C$81:$DV$81),IF(MONTH($H$1)&gt;=9,LOOKUP($H3,Year!$C$151:$DV$151,Year!$C$153:$DV$153))))))),"",IF(OR(AND(YEAR($H$1)=YEAR(TODAY())+1,MONTH($H$1)&gt;=4),YEAR($H$1)&gt;YEAR(TODAY())+1,YEAR($H$1)&lt;YEAR(TODAY()),$H3=""),"",IF(AND(YEAR($H$1)=YEAR(TODAY())+1,MONTH($H$1)&lt;=3),LOOKUP($H3,Year!$C$241:$CQ$241,Year!$C$243:$CQ$243),IF(MONTH($H$1)&lt;=4,LOOKUP($H3,Year!$C$7:$DV$7,Year!$C$9:$DV$9),IF(AND(MONTH($H$1)&gt;=5,MONTH($H$1)&lt;=8),LOOKUP($H3,Year!$C$79:$DV$79,Year!$C$81:$DV$81),IF(MONTH($H$1)&gt;=9,LOOKUP($H3,Year!$C$151:$DV$151,Year!$C$153:$DV$153)))))))</f>
        <v>0</v>
      </c>
      <c r="L3" s="81">
        <f ca="1">IF(ISNA(IF(OR(AND(YEAR($H$1)=YEAR(TODAY())+1,MONTH($H$1)&gt;=4),YEAR($H$1)&gt;YEAR(TODAY())+1,YEAR($H$1)&lt;YEAR(TODAY()),$H3=""),"",IF(AND(YEAR($H$1)=YEAR(TODAY())+1,MONTH($H$1)&lt;=3),LOOKUP($H3,Year!$C$241:$CQ$241,Year!$C$244:$CQ$244),IF(MONTH($H$1)&lt;=4,LOOKUP($H3,Year!$C$7:$DV$7,Year!$C$10:$DV$10),IF(AND(MONTH($H$1)&gt;=5,MONTH($H$1)&lt;=8),LOOKUP($H3,Year!$C$79:$DV$79,Year!$C$82:$DV$82),IF(MONTH($H$1)&gt;=9,LOOKUP($H3,Year!$C$151:$DV$151,Year!$C$154:$DV$154))))))),"",IF(OR(AND(YEAR($H$1)=YEAR(TODAY())+1,MONTH($H$1)&gt;=4),YEAR($H$1)&gt;YEAR(TODAY())+1,YEAR($H$1)&lt;YEAR(TODAY()),$H3=""),"",IF(AND(YEAR($H$1)=YEAR(TODAY())+1,MONTH($H$1)&lt;=3),LOOKUP($H3,Year!$C$241:$CQ$241,Year!$C$244:$CQ$244),IF(MONTH($H$1)&lt;=4,LOOKUP($H3,Year!$C$7:$DV$7,Year!$C$10:$DV$10),IF(AND(MONTH($H$1)&gt;=5,MONTH($H$1)&lt;=8),LOOKUP($H3,Year!$C$79:$DV$79,Year!$C$82:$DV$82),IF(MONTH($H$1)&gt;=9,LOOKUP($H3,Year!$C$151:$DV$151,Year!$C$154:$DV$154)))))))</f>
        <v>0</v>
      </c>
      <c r="M3" s="171"/>
      <c r="N3" s="79">
        <f>DATE(YEAR(N$1),MONTH(N$1),DAY(1))</f>
        <v>42736</v>
      </c>
      <c r="O3" s="80">
        <f aca="true" t="shared" si="2" ref="O3:O8">IF(N3="","",WEEKDAY(N3))</f>
        <v>1</v>
      </c>
      <c r="P3" s="81" t="str">
        <f ca="1">IF(ISNA(IF(OR(AND(YEAR($N$1)=YEAR(TODAY())+1,MONTH($N$1)&gt;=4),YEAR($N$1)&gt;YEAR(TODAY())+1,YEAR($N$1)&lt;YEAR(TODAY()),$N3=""),"",IF(AND(YEAR($N$1)=YEAR(TODAY())+1,MONTH($N$1)&lt;=3),LOOKUP($N3,Year!$C$241:$CQ$241,Year!$C$242:$CQ$242),IF(MONTH($N$1)&lt;=4,LOOKUP($N3,Year!$C$7:$DV$7,Year!$C$8:$DV$8),IF(AND(MONTH($N$1)&gt;=5,MONTH($N$1)&lt;=8),LOOKUP($N3,Year!$C$79:$DV$79,Year!$C$80:$DV$80),IF(MONTH($N$1)&gt;=9,LOOKUP($N3,Year!$C$151:$DV$151,Year!$C$152:$DV$152))))))),"",IF(OR(AND(YEAR($N$1)=YEAR(TODAY())+1,MONTH($N$1)&gt;=4),YEAR($N$1)&gt;YEAR(TODAY())+1,YEAR($N$1)&lt;YEAR(TODAY()),$N3=""),"",IF(AND(YEAR($N$1)=YEAR(TODAY())+1,MONTH($N$1)&lt;=3),LOOKUP($N3,Year!$C$241:$CQ$241,Year!$C$242:$CQ$242),IF(MONTH($N$1)&lt;=4,LOOKUP($N3,Year!$C$7:$DV$7,Year!$C$8:$DV$8),IF(AND(MONTH($N$1)&gt;=5,MONTH($N$1)&lt;=8),LOOKUP($N3,Year!$C$79:$DV$79,Year!$C$80:$DV$80),IF(MONTH($N$1)&gt;=9,LOOKUP($N3,Year!$C$151:$DV$151,Year!$C$152:$DV$152)))))))</f>
        <v>Kawagoe/Okinawa</v>
      </c>
      <c r="Q3" s="81">
        <f ca="1">IF(ISNA(IF(OR(AND(YEAR($N$1)=YEAR(TODAY())+1,MONTH($N$1)&gt;=4),YEAR($N$1)&gt;YEAR(TODAY())+1,YEAR($N$1)&lt;YEAR(TODAY()),$N3=""),"",IF(AND(YEAR($N$1)=YEAR(TODAY())+1,MONTH($N$1)&lt;=3),LOOKUP($N3,Year!$C$241:$CQ$241,Year!$C$243:$CQ$243),IF(MONTH($N$1)&lt;=4,LOOKUP($N3,Year!$C$7:$DV$7,Year!$C$9:$DV$9),IF(AND(MONTH($N$1)&gt;=5,MONTH($N$1)&lt;=8),LOOKUP($N3,Year!$C$79:$DV$79,Year!$C$81:$DV$81),IF(MONTH($N$1)&gt;=9,LOOKUP($N3,Year!$C$151:$DV$151,Year!$C$153:$DV$153))))))),"",IF(OR(AND(YEAR($N$1)=YEAR(TODAY())+1,MONTH($N$1)&gt;=4),YEAR($N$1)&gt;YEAR(TODAY())+1,YEAR($N$1)&lt;YEAR(TODAY()),$N3=""),"",IF(AND(YEAR($N$1)=YEAR(TODAY())+1,MONTH($N$1)&lt;=3),LOOKUP($N3,Year!$C$241:$CQ$241,Year!$C$243:$CQ$243),IF(MONTH($N$1)&lt;=4,LOOKUP($N3,Year!$C$7:$DV$7,Year!$C$9:$DV$9),IF(AND(MONTH($N$1)&gt;=5,MONTH($N$1)&lt;=8),LOOKUP($N3,Year!$C$79:$DV$79,Year!$C$81:$DV$81),IF(MONTH($N$1)&gt;=9,LOOKUP($N3,Year!$C$151:$DV$151,Year!$C$153:$DV$153)))))))</f>
        <v>0</v>
      </c>
      <c r="R3" s="81">
        <f ca="1">IF(ISNA(IF(OR(AND(YEAR($N$1)=YEAR(TODAY())+1,MONTH($N$1)&gt;=4),YEAR($N$1)&gt;YEAR(TODAY())+1,YEAR($N$1)&lt;YEAR(TODAY()),$N3=""),"",IF(AND(YEAR($N$1)=YEAR(TODAY())+1,MONTH($N$1)&lt;=3),LOOKUP($N3,Year!$C$241:$CQ$241,Year!$C$244:$CQ$244),IF(MONTH($N$1)&lt;=4,LOOKUP($N3,Year!$C$7:$DV$7,Year!$C$10:$DV$10),IF(AND(MONTH($N$1)&gt;=5,MONTH($N$1)&lt;=8),LOOKUP($N3,Year!$C$79:$DV$79,Year!$C$82:$DV$82),IF(MONTH($N$1)&gt;=9,LOOKUP($N3,Year!$C$151:$DV$151,Year!$C$154:$DV$154))))))),"",IF(OR(AND(YEAR($N$1)=YEAR(TODAY())+1,MONTH($N$1)&gt;=4),YEAR($N$1)&gt;YEAR(TODAY())+1,YEAR($N$1)&lt;YEAR(TODAY()),$N3=""),"",IF(AND(YEAR($N$1)=YEAR(TODAY())+1,MONTH($N$1)&lt;=3),LOOKUP($N3,Year!$C$241:$CQ$241,Year!$C$244:$CQ$244),IF(MONTH($N$1)&lt;=4,LOOKUP($N3,Year!$C$7:$DV$7,Year!$C$10:$DV$10),IF(AND(MONTH($N$1)&gt;=5,MONTH($N$1)&lt;=8),LOOKUP($N3,Year!$C$79:$DV$79,Year!$C$82:$DV$82),IF(MONTH($N$1)&gt;=9,LOOKUP($N3,Year!$C$151:$DV$151,Year!$C$154:$DV$154)))))))</f>
        <v>0</v>
      </c>
    </row>
    <row r="4" spans="1:18" ht="13.5">
      <c r="A4" s="171"/>
      <c r="B4" s="2">
        <f aca="true" t="shared" si="3" ref="B4:B30">B3+1</f>
        <v>42676</v>
      </c>
      <c r="C4" s="75">
        <f t="shared" si="0"/>
        <v>4</v>
      </c>
      <c r="D4" s="81">
        <f ca="1">IF(ISNA(IF(OR(AND(YEAR($B$1)=YEAR(TODAY())+1,MONTH($B$1)&gt;=4),YEAR($B$1)&gt;YEAR(TODAY())+1,YEAR($B$1)&lt;YEAR(TODAY()),$B4=""),"",IF(AND(YEAR($B$1)=YEAR(TODAY())+1,MONTH($B$1)&lt;=3),LOOKUP($B4,Year!$C$241:$CQ$241,Year!$C$242:$CQ$242),IF(MONTH($B$1)&lt;=4,LOOKUP($B4,Year!$C$7:$DV$7,Year!$C$8:$DV$8),IF(AND(MONTH($B$1)&gt;=5,MONTH($B$1)&lt;=8),LOOKUP($B4,Year!$C$79:$DV$79,Year!$C$80:$DV$80),IF(MONTH($B$1)&gt;=9,LOOKUP($B4,Year!$C$151:$DV$151,Year!$C$152:$DV$152))))))),"",IF(OR(AND(YEAR($B$1)=YEAR(TODAY())+1,MONTH($B$1)&gt;=4),YEAR($B$1)&gt;YEAR(TODAY())+1,YEAR($B$1)&lt;YEAR(TODAY()),$B4=""),"",IF(AND(YEAR($B$1)=YEAR(TODAY())+1,MONTH($B$1)&lt;=3),LOOKUP($B4,Year!$C$241:$CQ$241,Year!$C$242:$CQ$242),IF(MONTH($B$1)&lt;=4,LOOKUP($B4,Year!$C$7:$DV$7,Year!$C$8:$DV$8),IF(AND(MONTH($B$1)&gt;=5,MONTH($B$1)&lt;=8),LOOKUP($B4,Year!$C$79:$DV$79,Year!$C$80:$DV$80),IF(MONTH($B$1)&gt;=9,LOOKUP($B4,Year!$C$151:$DV$151,Year!$C$152:$DV$152)))))))</f>
        <v>0</v>
      </c>
      <c r="E4" s="81">
        <f ca="1">IF(ISNA(IF(OR(AND(YEAR($B$1)=YEAR(TODAY())+1,MONTH($B$1)&gt;=4),YEAR($B$1)&gt;YEAR(TODAY())+1,YEAR($B$1)&lt;YEAR(TODAY()),$B4=""),"",IF(AND(YEAR($B$1)=YEAR(TODAY())+1,MONTH($B$1)&lt;=3),LOOKUP($B4,Year!$C$241:$CQ$241,Year!$C$243:$CQ$243),IF(MONTH($B$1)&lt;=4,LOOKUP($B4,Year!$C$7:$DV$7,Year!$C$9:$DV$9),IF(AND(MONTH($B$1)&gt;=5,MONTH($B$1)&lt;=8),LOOKUP($B4,Year!$C$79:$DV$79,Year!$C$81:$DV$81),IF(MONTH($B$1)&gt;=9,LOOKUP($B4,Year!$C$151:$DV$151,Year!$C$153:$DV$153))))))),"",IF(OR(AND(YEAR($B$1)=YEAR(TODAY())+1,MONTH($B$1)&gt;=4),YEAR($B$1)&gt;YEAR(TODAY())+1,YEAR($B$1)&lt;YEAR(TODAY()),$B4=""),"",IF(AND(YEAR($B$1)=YEAR(TODAY())+1,MONTH($B$1)&lt;=3),LOOKUP($B4,Year!$C$241:$CQ$241,Year!$C$243:$CQ$243),IF(MONTH($B$1)&lt;=4,LOOKUP($B4,Year!$C$7:$DV$7,Year!$C$9:$DV$9),IF(AND(MONTH($B$1)&gt;=5,MONTH($B$1)&lt;=8),LOOKUP($B4,Year!$C$79:$DV$79,Year!$C$81:$DV$81),IF(MONTH($B$1)&gt;=9,LOOKUP($B4,Year!$C$151:$DV$151,Year!$C$153:$DV$153)))))))</f>
        <v>0</v>
      </c>
      <c r="F4" s="81">
        <f ca="1">IF(ISNA(IF(OR(AND(YEAR($B$1)=YEAR(TODAY())+1,MONTH($B$1)&gt;=4),YEAR($B$1)&gt;YEAR(TODAY())+1,YEAR($B$1)&lt;YEAR(TODAY()),$B4=""),"",IF(AND(YEAR($B$1)=YEAR(TODAY())+1,MONTH($B$1)&lt;=3),LOOKUP($B4,Year!$C$241:$CQ$241,Year!$C$244:$CQ$244),IF(MONTH($B$1)&lt;=4,LOOKUP($B4,Year!$C$7:$DV$7,Year!$C$10:$DV$10),IF(AND(MONTH($B$1)&gt;=5,MONTH($B$1)&lt;=8),LOOKUP($B4,Year!$C$79:$DV$79,Year!$C$82:$DV$82),IF(MONTH($B$1)&gt;=9,LOOKUP($B4,Year!$C$151:$DV$151,Year!$C$154:$DV$154))))))),"",IF(OR(AND(YEAR($B$1)=YEAR(TODAY())+1,MONTH($B$1)&gt;=4),YEAR($B$1)&gt;YEAR(TODAY())+1,YEAR($B$1)&lt;YEAR(TODAY()),$B4=""),"",IF(AND(YEAR($B$1)=YEAR(TODAY())+1,MONTH($B$1)&lt;=3),LOOKUP($B4,Year!$C$241:$CQ$241,Year!$C$244:$CQ$244),IF(MONTH($B$1)&lt;=4,LOOKUP($B4,Year!$C$7:$DV$7,Year!$C$10:$DV$10),IF(AND(MONTH($B$1)&gt;=5,MONTH($B$1)&lt;=8),LOOKUP($B4,Year!$C$79:$DV$79,Year!$C$82:$DV$82),IF(MONTH($B$1)&gt;=9,LOOKUP($B4,Year!$C$151:$DV$151,Year!$C$154:$DV$154)))))))</f>
        <v>0</v>
      </c>
      <c r="G4" s="171"/>
      <c r="H4" s="2">
        <f aca="true" t="shared" si="4" ref="H4:H30">H3+1</f>
        <v>42706</v>
      </c>
      <c r="I4" s="75">
        <f t="shared" si="1"/>
        <v>6</v>
      </c>
      <c r="J4" s="81">
        <f ca="1">IF(ISNA(IF(OR(AND(YEAR($H$1)=YEAR(TODAY())+1,MONTH($H$1)&gt;=4),YEAR($H$1)&gt;YEAR(TODAY())+1,YEAR($H$1)&lt;YEAR(TODAY()),$H4=""),"",IF(AND(YEAR($H$1)=YEAR(TODAY())+1,MONTH($H$1)&lt;=3),LOOKUP($H4,Year!$C$241:$CQ$241,Year!$C$242:$CQ$242),IF(MONTH($H$1)&lt;=4,LOOKUP($H4,Year!$C$7:$DV$7,Year!$C$8:$DV$8),IF(AND(MONTH($H$1)&gt;=5,MONTH($H$1)&lt;=8),LOOKUP($H4,Year!$C$79:$DV$79,Year!$C$80:$DV$80),IF(MONTH($H$1)&gt;=9,LOOKUP($H4,Year!$C$151:$DV$151,Year!$C$152:$DV$152))))))),"",IF(OR(AND(YEAR($H$1)=YEAR(TODAY())+1,MONTH($H$1)&gt;=4),YEAR($H$1)&gt;YEAR(TODAY())+1,YEAR($H$1)&lt;YEAR(TODAY()),$H4=""),"",IF(AND(YEAR($H$1)=YEAR(TODAY())+1,MONTH($H$1)&lt;=3),LOOKUP($H4,Year!$C$241:$CQ$241,Year!$C$242:$CQ$242),IF(MONTH($H$1)&lt;=4,LOOKUP($H4,Year!$C$7:$DV$7,Year!$C$8:$DV$8),IF(AND(MONTH($H$1)&gt;=5,MONTH($H$1)&lt;=8),LOOKUP($H4,Year!$C$79:$DV$79,Year!$C$80:$DV$80),IF(MONTH($H$1)&gt;=9,LOOKUP($H4,Year!$C$151:$DV$151,Year!$C$152:$DV$152)))))))</f>
        <v>0</v>
      </c>
      <c r="K4" s="81">
        <f ca="1">IF(ISNA(IF(OR(AND(YEAR($H$1)=YEAR(TODAY())+1,MONTH($H$1)&gt;=4),YEAR($H$1)&gt;YEAR(TODAY())+1,YEAR($H$1)&lt;YEAR(TODAY()),$H4=""),"",IF(AND(YEAR($H$1)=YEAR(TODAY())+1,MONTH($H$1)&lt;=3),LOOKUP($H4,Year!$C$241:$CQ$241,Year!$C$243:$CQ$243),IF(MONTH($H$1)&lt;=4,LOOKUP($H4,Year!$C$7:$DV$7,Year!$C$9:$DV$9),IF(AND(MONTH($H$1)&gt;=5,MONTH($H$1)&lt;=8),LOOKUP($H4,Year!$C$79:$DV$79,Year!$C$81:$DV$81),IF(MONTH($H$1)&gt;=9,LOOKUP($H4,Year!$C$151:$DV$151,Year!$C$153:$DV$153))))))),"",IF(OR(AND(YEAR($H$1)=YEAR(TODAY())+1,MONTH($H$1)&gt;=4),YEAR($H$1)&gt;YEAR(TODAY())+1,YEAR($H$1)&lt;YEAR(TODAY()),$H4=""),"",IF(AND(YEAR($H$1)=YEAR(TODAY())+1,MONTH($H$1)&lt;=3),LOOKUP($H4,Year!$C$241:$CQ$241,Year!$C$243:$CQ$243),IF(MONTH($H$1)&lt;=4,LOOKUP($H4,Year!$C$7:$DV$7,Year!$C$9:$DV$9),IF(AND(MONTH($H$1)&gt;=5,MONTH($H$1)&lt;=8),LOOKUP($H4,Year!$C$79:$DV$79,Year!$C$81:$DV$81),IF(MONTH($H$1)&gt;=9,LOOKUP($H4,Year!$C$151:$DV$151,Year!$C$153:$DV$153)))))))</f>
        <v>0</v>
      </c>
      <c r="L4" s="81">
        <f ca="1">IF(ISNA(IF(OR(AND(YEAR($H$1)=YEAR(TODAY())+1,MONTH($H$1)&gt;=4),YEAR($H$1)&gt;YEAR(TODAY())+1,YEAR($H$1)&lt;YEAR(TODAY()),$H4=""),"",IF(AND(YEAR($H$1)=YEAR(TODAY())+1,MONTH($H$1)&lt;=3),LOOKUP($H4,Year!$C$241:$CQ$241,Year!$C$244:$CQ$244),IF(MONTH($H$1)&lt;=4,LOOKUP($H4,Year!$C$7:$DV$7,Year!$C$10:$DV$10),IF(AND(MONTH($H$1)&gt;=5,MONTH($H$1)&lt;=8),LOOKUP($H4,Year!$C$79:$DV$79,Year!$C$82:$DV$82),IF(MONTH($H$1)&gt;=9,LOOKUP($H4,Year!$C$151:$DV$151,Year!$C$154:$DV$154))))))),"",IF(OR(AND(YEAR($H$1)=YEAR(TODAY())+1,MONTH($H$1)&gt;=4),YEAR($H$1)&gt;YEAR(TODAY())+1,YEAR($H$1)&lt;YEAR(TODAY()),$H4=""),"",IF(AND(YEAR($H$1)=YEAR(TODAY())+1,MONTH($H$1)&lt;=3),LOOKUP($H4,Year!$C$241:$CQ$241,Year!$C$244:$CQ$244),IF(MONTH($H$1)&lt;=4,LOOKUP($H4,Year!$C$7:$DV$7,Year!$C$10:$DV$10),IF(AND(MONTH($H$1)&gt;=5,MONTH($H$1)&lt;=8),LOOKUP($H4,Year!$C$79:$DV$79,Year!$C$82:$DV$82),IF(MONTH($H$1)&gt;=9,LOOKUP($H4,Year!$C$151:$DV$151,Year!$C$154:$DV$154)))))))</f>
        <v>0</v>
      </c>
      <c r="M4" s="171"/>
      <c r="N4" s="2">
        <f aca="true" t="shared" si="5" ref="N4:N30">N3+1</f>
        <v>42737</v>
      </c>
      <c r="O4" s="75">
        <f t="shared" si="2"/>
        <v>2</v>
      </c>
      <c r="P4" s="81" t="str">
        <f ca="1">IF(ISNA(IF(OR(AND(YEAR($N$1)=YEAR(TODAY())+1,MONTH($N$1)&gt;=4),YEAR($N$1)&gt;YEAR(TODAY())+1,YEAR($N$1)&lt;YEAR(TODAY()),$N4=""),"",IF(AND(YEAR($N$1)=YEAR(TODAY())+1,MONTH($N$1)&lt;=3),LOOKUP($N4,Year!$C$241:$CQ$241,Year!$C$242:$CQ$242),IF(MONTH($N$1)&lt;=4,LOOKUP($N4,Year!$C$7:$DV$7,Year!$C$8:$DV$8),IF(AND(MONTH($N$1)&gt;=5,MONTH($N$1)&lt;=8),LOOKUP($N4,Year!$C$79:$DV$79,Year!$C$80:$DV$80),IF(MONTH($N$1)&gt;=9,LOOKUP($N4,Year!$C$151:$DV$151,Year!$C$152:$DV$152))))))),"",IF(OR(AND(YEAR($N$1)=YEAR(TODAY())+1,MONTH($N$1)&gt;=4),YEAR($N$1)&gt;YEAR(TODAY())+1,YEAR($N$1)&lt;YEAR(TODAY()),$N4=""),"",IF(AND(YEAR($N$1)=YEAR(TODAY())+1,MONTH($N$1)&lt;=3),LOOKUP($N4,Year!$C$241:$CQ$241,Year!$C$242:$CQ$242),IF(MONTH($N$1)&lt;=4,LOOKUP($N4,Year!$C$7:$DV$7,Year!$C$8:$DV$8),IF(AND(MONTH($N$1)&gt;=5,MONTH($N$1)&lt;=8),LOOKUP($N4,Year!$C$79:$DV$79,Year!$C$80:$DV$80),IF(MONTH($N$1)&gt;=9,LOOKUP($N4,Year!$C$151:$DV$151,Year!$C$152:$DV$152)))))))</f>
        <v>Holiday</v>
      </c>
      <c r="Q4" s="81">
        <f ca="1">IF(ISNA(IF(OR(AND(YEAR($N$1)=YEAR(TODAY())+1,MONTH($N$1)&gt;=4),YEAR($N$1)&gt;YEAR(TODAY())+1,YEAR($N$1)&lt;YEAR(TODAY()),$N4=""),"",IF(AND(YEAR($N$1)=YEAR(TODAY())+1,MONTH($N$1)&lt;=3),LOOKUP($N4,Year!$C$241:$CQ$241,Year!$C$243:$CQ$243),IF(MONTH($N$1)&lt;=4,LOOKUP($N4,Year!$C$7:$DV$7,Year!$C$9:$DV$9),IF(AND(MONTH($N$1)&gt;=5,MONTH($N$1)&lt;=8),LOOKUP($N4,Year!$C$79:$DV$79,Year!$C$81:$DV$81),IF(MONTH($N$1)&gt;=9,LOOKUP($N4,Year!$C$151:$DV$151,Year!$C$153:$DV$153))))))),"",IF(OR(AND(YEAR($N$1)=YEAR(TODAY())+1,MONTH($N$1)&gt;=4),YEAR($N$1)&gt;YEAR(TODAY())+1,YEAR($N$1)&lt;YEAR(TODAY()),$N4=""),"",IF(AND(YEAR($N$1)=YEAR(TODAY())+1,MONTH($N$1)&lt;=3),LOOKUP($N4,Year!$C$241:$CQ$241,Year!$C$243:$CQ$243),IF(MONTH($N$1)&lt;=4,LOOKUP($N4,Year!$C$7:$DV$7,Year!$C$9:$DV$9),IF(AND(MONTH($N$1)&gt;=5,MONTH($N$1)&lt;=8),LOOKUP($N4,Year!$C$79:$DV$79,Year!$C$81:$DV$81),IF(MONTH($N$1)&gt;=9,LOOKUP($N4,Year!$C$151:$DV$151,Year!$C$153:$DV$153)))))))</f>
        <v>0</v>
      </c>
      <c r="R4" s="81">
        <f ca="1">IF(ISNA(IF(OR(AND(YEAR($N$1)=YEAR(TODAY())+1,MONTH($N$1)&gt;=4),YEAR($N$1)&gt;YEAR(TODAY())+1,YEAR($N$1)&lt;YEAR(TODAY()),$N4=""),"",IF(AND(YEAR($N$1)=YEAR(TODAY())+1,MONTH($N$1)&lt;=3),LOOKUP($N4,Year!$C$241:$CQ$241,Year!$C$244:$CQ$244),IF(MONTH($N$1)&lt;=4,LOOKUP($N4,Year!$C$7:$DV$7,Year!$C$10:$DV$10),IF(AND(MONTH($N$1)&gt;=5,MONTH($N$1)&lt;=8),LOOKUP($N4,Year!$C$79:$DV$79,Year!$C$82:$DV$82),IF(MONTH($N$1)&gt;=9,LOOKUP($N4,Year!$C$151:$DV$151,Year!$C$154:$DV$154))))))),"",IF(OR(AND(YEAR($N$1)=YEAR(TODAY())+1,MONTH($N$1)&gt;=4),YEAR($N$1)&gt;YEAR(TODAY())+1,YEAR($N$1)&lt;YEAR(TODAY()),$N4=""),"",IF(AND(YEAR($N$1)=YEAR(TODAY())+1,MONTH($N$1)&lt;=3),LOOKUP($N4,Year!$C$241:$CQ$241,Year!$C$244:$CQ$244),IF(MONTH($N$1)&lt;=4,LOOKUP($N4,Year!$C$7:$DV$7,Year!$C$10:$DV$10),IF(AND(MONTH($N$1)&gt;=5,MONTH($N$1)&lt;=8),LOOKUP($N4,Year!$C$79:$DV$79,Year!$C$82:$DV$82),IF(MONTH($N$1)&gt;=9,LOOKUP($N4,Year!$C$151:$DV$151,Year!$C$154:$DV$154)))))))</f>
        <v>0</v>
      </c>
    </row>
    <row r="5" spans="1:18" ht="13.5">
      <c r="A5" s="171"/>
      <c r="B5" s="2">
        <f t="shared" si="3"/>
        <v>42677</v>
      </c>
      <c r="C5" s="75">
        <f t="shared" si="0"/>
        <v>5</v>
      </c>
      <c r="D5" s="81">
        <f ca="1">IF(ISNA(IF(OR(AND(YEAR($B$1)=YEAR(TODAY())+1,MONTH($B$1)&gt;=4),YEAR($B$1)&gt;YEAR(TODAY())+1,YEAR($B$1)&lt;YEAR(TODAY()),$B5=""),"",IF(AND(YEAR($B$1)=YEAR(TODAY())+1,MONTH($B$1)&lt;=3),LOOKUP($B5,Year!$C$241:$CQ$241,Year!$C$242:$CQ$242),IF(MONTH($B$1)&lt;=4,LOOKUP($B5,Year!$C$7:$DV$7,Year!$C$8:$DV$8),IF(AND(MONTH($B$1)&gt;=5,MONTH($B$1)&lt;=8),LOOKUP($B5,Year!$C$79:$DV$79,Year!$C$80:$DV$80),IF(MONTH($B$1)&gt;=9,LOOKUP($B5,Year!$C$151:$DV$151,Year!$C$152:$DV$152))))))),"",IF(OR(AND(YEAR($B$1)=YEAR(TODAY())+1,MONTH($B$1)&gt;=4),YEAR($B$1)&gt;YEAR(TODAY())+1,YEAR($B$1)&lt;YEAR(TODAY()),$B5=""),"",IF(AND(YEAR($B$1)=YEAR(TODAY())+1,MONTH($B$1)&lt;=3),LOOKUP($B5,Year!$C$241:$CQ$241,Year!$C$242:$CQ$242),IF(MONTH($B$1)&lt;=4,LOOKUP($B5,Year!$C$7:$DV$7,Year!$C$8:$DV$8),IF(AND(MONTH($B$1)&gt;=5,MONTH($B$1)&lt;=8),LOOKUP($B5,Year!$C$79:$DV$79,Year!$C$80:$DV$80),IF(MONTH($B$1)&gt;=9,LOOKUP($B5,Year!$C$151:$DV$151,Year!$C$152:$DV$152)))))))</f>
        <v>0</v>
      </c>
      <c r="E5" s="81">
        <f ca="1">IF(ISNA(IF(OR(AND(YEAR($B$1)=YEAR(TODAY())+1,MONTH($B$1)&gt;=4),YEAR($B$1)&gt;YEAR(TODAY())+1,YEAR($B$1)&lt;YEAR(TODAY()),$B5=""),"",IF(AND(YEAR($B$1)=YEAR(TODAY())+1,MONTH($B$1)&lt;=3),LOOKUP($B5,Year!$C$241:$CQ$241,Year!$C$243:$CQ$243),IF(MONTH($B$1)&lt;=4,LOOKUP($B5,Year!$C$7:$DV$7,Year!$C$9:$DV$9),IF(AND(MONTH($B$1)&gt;=5,MONTH($B$1)&lt;=8),LOOKUP($B5,Year!$C$79:$DV$79,Year!$C$81:$DV$81),IF(MONTH($B$1)&gt;=9,LOOKUP($B5,Year!$C$151:$DV$151,Year!$C$153:$DV$153))))))),"",IF(OR(AND(YEAR($B$1)=YEAR(TODAY())+1,MONTH($B$1)&gt;=4),YEAR($B$1)&gt;YEAR(TODAY())+1,YEAR($B$1)&lt;YEAR(TODAY()),$B5=""),"",IF(AND(YEAR($B$1)=YEAR(TODAY())+1,MONTH($B$1)&lt;=3),LOOKUP($B5,Year!$C$241:$CQ$241,Year!$C$243:$CQ$243),IF(MONTH($B$1)&lt;=4,LOOKUP($B5,Year!$C$7:$DV$7,Year!$C$9:$DV$9),IF(AND(MONTH($B$1)&gt;=5,MONTH($B$1)&lt;=8),LOOKUP($B5,Year!$C$79:$DV$79,Year!$C$81:$DV$81),IF(MONTH($B$1)&gt;=9,LOOKUP($B5,Year!$C$151:$DV$151,Year!$C$153:$DV$153)))))))</f>
        <v>0</v>
      </c>
      <c r="F5" s="81">
        <f ca="1">IF(ISNA(IF(OR(AND(YEAR($B$1)=YEAR(TODAY())+1,MONTH($B$1)&gt;=4),YEAR($B$1)&gt;YEAR(TODAY())+1,YEAR($B$1)&lt;YEAR(TODAY()),$B5=""),"",IF(AND(YEAR($B$1)=YEAR(TODAY())+1,MONTH($B$1)&lt;=3),LOOKUP($B5,Year!$C$241:$CQ$241,Year!$C$244:$CQ$244),IF(MONTH($B$1)&lt;=4,LOOKUP($B5,Year!$C$7:$DV$7,Year!$C$10:$DV$10),IF(AND(MONTH($B$1)&gt;=5,MONTH($B$1)&lt;=8),LOOKUP($B5,Year!$C$79:$DV$79,Year!$C$82:$DV$82),IF(MONTH($B$1)&gt;=9,LOOKUP($B5,Year!$C$151:$DV$151,Year!$C$154:$DV$154))))))),"",IF(OR(AND(YEAR($B$1)=YEAR(TODAY())+1,MONTH($B$1)&gt;=4),YEAR($B$1)&gt;YEAR(TODAY())+1,YEAR($B$1)&lt;YEAR(TODAY()),$B5=""),"",IF(AND(YEAR($B$1)=YEAR(TODAY())+1,MONTH($B$1)&lt;=3),LOOKUP($B5,Year!$C$241:$CQ$241,Year!$C$244:$CQ$244),IF(MONTH($B$1)&lt;=4,LOOKUP($B5,Year!$C$7:$DV$7,Year!$C$10:$DV$10),IF(AND(MONTH($B$1)&gt;=5,MONTH($B$1)&lt;=8),LOOKUP($B5,Year!$C$79:$DV$79,Year!$C$82:$DV$82),IF(MONTH($B$1)&gt;=9,LOOKUP($B5,Year!$C$151:$DV$151,Year!$C$154:$DV$154)))))))</f>
        <v>0</v>
      </c>
      <c r="G5" s="171"/>
      <c r="H5" s="2">
        <f t="shared" si="4"/>
        <v>42707</v>
      </c>
      <c r="I5" s="75">
        <f t="shared" si="1"/>
        <v>7</v>
      </c>
      <c r="J5" s="81">
        <f ca="1">IF(ISNA(IF(OR(AND(YEAR($H$1)=YEAR(TODAY())+1,MONTH($H$1)&gt;=4),YEAR($H$1)&gt;YEAR(TODAY())+1,YEAR($H$1)&lt;YEAR(TODAY()),$H5=""),"",IF(AND(YEAR($H$1)=YEAR(TODAY())+1,MONTH($H$1)&lt;=3),LOOKUP($H5,Year!$C$241:$CQ$241,Year!$C$242:$CQ$242),IF(MONTH($H$1)&lt;=4,LOOKUP($H5,Year!$C$7:$DV$7,Year!$C$8:$DV$8),IF(AND(MONTH($H$1)&gt;=5,MONTH($H$1)&lt;=8),LOOKUP($H5,Year!$C$79:$DV$79,Year!$C$80:$DV$80),IF(MONTH($H$1)&gt;=9,LOOKUP($H5,Year!$C$151:$DV$151,Year!$C$152:$DV$152))))))),"",IF(OR(AND(YEAR($H$1)=YEAR(TODAY())+1,MONTH($H$1)&gt;=4),YEAR($H$1)&gt;YEAR(TODAY())+1,YEAR($H$1)&lt;YEAR(TODAY()),$H5=""),"",IF(AND(YEAR($H$1)=YEAR(TODAY())+1,MONTH($H$1)&lt;=3),LOOKUP($H5,Year!$C$241:$CQ$241,Year!$C$242:$CQ$242),IF(MONTH($H$1)&lt;=4,LOOKUP($H5,Year!$C$7:$DV$7,Year!$C$8:$DV$8),IF(AND(MONTH($H$1)&gt;=5,MONTH($H$1)&lt;=8),LOOKUP($H5,Year!$C$79:$DV$79,Year!$C$80:$DV$80),IF(MONTH($H$1)&gt;=9,LOOKUP($H5,Year!$C$151:$DV$151,Year!$C$152:$DV$152)))))))</f>
        <v>0</v>
      </c>
      <c r="K5" s="81">
        <f ca="1">IF(ISNA(IF(OR(AND(YEAR($H$1)=YEAR(TODAY())+1,MONTH($H$1)&gt;=4),YEAR($H$1)&gt;YEAR(TODAY())+1,YEAR($H$1)&lt;YEAR(TODAY()),$H5=""),"",IF(AND(YEAR($H$1)=YEAR(TODAY())+1,MONTH($H$1)&lt;=3),LOOKUP($H5,Year!$C$241:$CQ$241,Year!$C$243:$CQ$243),IF(MONTH($H$1)&lt;=4,LOOKUP($H5,Year!$C$7:$DV$7,Year!$C$9:$DV$9),IF(AND(MONTH($H$1)&gt;=5,MONTH($H$1)&lt;=8),LOOKUP($H5,Year!$C$79:$DV$79,Year!$C$81:$DV$81),IF(MONTH($H$1)&gt;=9,LOOKUP($H5,Year!$C$151:$DV$151,Year!$C$153:$DV$153))))))),"",IF(OR(AND(YEAR($H$1)=YEAR(TODAY())+1,MONTH($H$1)&gt;=4),YEAR($H$1)&gt;YEAR(TODAY())+1,YEAR($H$1)&lt;YEAR(TODAY()),$H5=""),"",IF(AND(YEAR($H$1)=YEAR(TODAY())+1,MONTH($H$1)&lt;=3),LOOKUP($H5,Year!$C$241:$CQ$241,Year!$C$243:$CQ$243),IF(MONTH($H$1)&lt;=4,LOOKUP($H5,Year!$C$7:$DV$7,Year!$C$9:$DV$9),IF(AND(MONTH($H$1)&gt;=5,MONTH($H$1)&lt;=8),LOOKUP($H5,Year!$C$79:$DV$79,Year!$C$81:$DV$81),IF(MONTH($H$1)&gt;=9,LOOKUP($H5,Year!$C$151:$DV$151,Year!$C$153:$DV$153)))))))</f>
        <v>0</v>
      </c>
      <c r="L5" s="81">
        <f ca="1">IF(ISNA(IF(OR(AND(YEAR($H$1)=YEAR(TODAY())+1,MONTH($H$1)&gt;=4),YEAR($H$1)&gt;YEAR(TODAY())+1,YEAR($H$1)&lt;YEAR(TODAY()),$H5=""),"",IF(AND(YEAR($H$1)=YEAR(TODAY())+1,MONTH($H$1)&lt;=3),LOOKUP($H5,Year!$C$241:$CQ$241,Year!$C$244:$CQ$244),IF(MONTH($H$1)&lt;=4,LOOKUP($H5,Year!$C$7:$DV$7,Year!$C$10:$DV$10),IF(AND(MONTH($H$1)&gt;=5,MONTH($H$1)&lt;=8),LOOKUP($H5,Year!$C$79:$DV$79,Year!$C$82:$DV$82),IF(MONTH($H$1)&gt;=9,LOOKUP($H5,Year!$C$151:$DV$151,Year!$C$154:$DV$154))))))),"",IF(OR(AND(YEAR($H$1)=YEAR(TODAY())+1,MONTH($H$1)&gt;=4),YEAR($H$1)&gt;YEAR(TODAY())+1,YEAR($H$1)&lt;YEAR(TODAY()),$H5=""),"",IF(AND(YEAR($H$1)=YEAR(TODAY())+1,MONTH($H$1)&lt;=3),LOOKUP($H5,Year!$C$241:$CQ$241,Year!$C$244:$CQ$244),IF(MONTH($H$1)&lt;=4,LOOKUP($H5,Year!$C$7:$DV$7,Year!$C$10:$DV$10),IF(AND(MONTH($H$1)&gt;=5,MONTH($H$1)&lt;=8),LOOKUP($H5,Year!$C$79:$DV$79,Year!$C$82:$DV$82),IF(MONTH($H$1)&gt;=9,LOOKUP($H5,Year!$C$151:$DV$151,Year!$C$154:$DV$154)))))))</f>
        <v>0</v>
      </c>
      <c r="M5" s="171"/>
      <c r="N5" s="2">
        <f t="shared" si="5"/>
        <v>42738</v>
      </c>
      <c r="O5" s="75">
        <f t="shared" si="2"/>
        <v>3</v>
      </c>
      <c r="P5" s="81" t="str">
        <f ca="1">IF(ISNA(IF(OR(AND(YEAR($N$1)=YEAR(TODAY())+1,MONTH($N$1)&gt;=4),YEAR($N$1)&gt;YEAR(TODAY())+1,YEAR($N$1)&lt;YEAR(TODAY()),$N5=""),"",IF(AND(YEAR($N$1)=YEAR(TODAY())+1,MONTH($N$1)&lt;=3),LOOKUP($N5,Year!$C$241:$CQ$241,Year!$C$242:$CQ$242),IF(MONTH($N$1)&lt;=4,LOOKUP($N5,Year!$C$7:$DV$7,Year!$C$8:$DV$8),IF(AND(MONTH($N$1)&gt;=5,MONTH($N$1)&lt;=8),LOOKUP($N5,Year!$C$79:$DV$79,Year!$C$80:$DV$80),IF(MONTH($N$1)&gt;=9,LOOKUP($N5,Year!$C$151:$DV$151,Year!$C$152:$DV$152))))))),"",IF(OR(AND(YEAR($N$1)=YEAR(TODAY())+1,MONTH($N$1)&gt;=4),YEAR($N$1)&gt;YEAR(TODAY())+1,YEAR($N$1)&lt;YEAR(TODAY()),$N5=""),"",IF(AND(YEAR($N$1)=YEAR(TODAY())+1,MONTH($N$1)&lt;=3),LOOKUP($N5,Year!$C$241:$CQ$241,Year!$C$242:$CQ$242),IF(MONTH($N$1)&lt;=4,LOOKUP($N5,Year!$C$7:$DV$7,Year!$C$8:$DV$8),IF(AND(MONTH($N$1)&gt;=5,MONTH($N$1)&lt;=8),LOOKUP($N5,Year!$C$79:$DV$79,Year!$C$80:$DV$80),IF(MONTH($N$1)&gt;=9,LOOKUP($N5,Year!$C$151:$DV$151,Year!$C$152:$DV$152)))))))</f>
        <v>Holiday</v>
      </c>
      <c r="Q5" s="81">
        <f ca="1">IF(ISNA(IF(OR(AND(YEAR($N$1)=YEAR(TODAY())+1,MONTH($N$1)&gt;=4),YEAR($N$1)&gt;YEAR(TODAY())+1,YEAR($N$1)&lt;YEAR(TODAY()),$N5=""),"",IF(AND(YEAR($N$1)=YEAR(TODAY())+1,MONTH($N$1)&lt;=3),LOOKUP($N5,Year!$C$241:$CQ$241,Year!$C$243:$CQ$243),IF(MONTH($N$1)&lt;=4,LOOKUP($N5,Year!$C$7:$DV$7,Year!$C$9:$DV$9),IF(AND(MONTH($N$1)&gt;=5,MONTH($N$1)&lt;=8),LOOKUP($N5,Year!$C$79:$DV$79,Year!$C$81:$DV$81),IF(MONTH($N$1)&gt;=9,LOOKUP($N5,Year!$C$151:$DV$151,Year!$C$153:$DV$153))))))),"",IF(OR(AND(YEAR($N$1)=YEAR(TODAY())+1,MONTH($N$1)&gt;=4),YEAR($N$1)&gt;YEAR(TODAY())+1,YEAR($N$1)&lt;YEAR(TODAY()),$N5=""),"",IF(AND(YEAR($N$1)=YEAR(TODAY())+1,MONTH($N$1)&lt;=3),LOOKUP($N5,Year!$C$241:$CQ$241,Year!$C$243:$CQ$243),IF(MONTH($N$1)&lt;=4,LOOKUP($N5,Year!$C$7:$DV$7,Year!$C$9:$DV$9),IF(AND(MONTH($N$1)&gt;=5,MONTH($N$1)&lt;=8),LOOKUP($N5,Year!$C$79:$DV$79,Year!$C$81:$DV$81),IF(MONTH($N$1)&gt;=9,LOOKUP($N5,Year!$C$151:$DV$151,Year!$C$153:$DV$153)))))))</f>
        <v>0</v>
      </c>
      <c r="R5" s="81">
        <f ca="1">IF(ISNA(IF(OR(AND(YEAR($N$1)=YEAR(TODAY())+1,MONTH($N$1)&gt;=4),YEAR($N$1)&gt;YEAR(TODAY())+1,YEAR($N$1)&lt;YEAR(TODAY()),$N5=""),"",IF(AND(YEAR($N$1)=YEAR(TODAY())+1,MONTH($N$1)&lt;=3),LOOKUP($N5,Year!$C$241:$CQ$241,Year!$C$244:$CQ$244),IF(MONTH($N$1)&lt;=4,LOOKUP($N5,Year!$C$7:$DV$7,Year!$C$10:$DV$10),IF(AND(MONTH($N$1)&gt;=5,MONTH($N$1)&lt;=8),LOOKUP($N5,Year!$C$79:$DV$79,Year!$C$82:$DV$82),IF(MONTH($N$1)&gt;=9,LOOKUP($N5,Year!$C$151:$DV$151,Year!$C$154:$DV$154))))))),"",IF(OR(AND(YEAR($N$1)=YEAR(TODAY())+1,MONTH($N$1)&gt;=4),YEAR($N$1)&gt;YEAR(TODAY())+1,YEAR($N$1)&lt;YEAR(TODAY()),$N5=""),"",IF(AND(YEAR($N$1)=YEAR(TODAY())+1,MONTH($N$1)&lt;=3),LOOKUP($N5,Year!$C$241:$CQ$241,Year!$C$244:$CQ$244),IF(MONTH($N$1)&lt;=4,LOOKUP($N5,Year!$C$7:$DV$7,Year!$C$10:$DV$10),IF(AND(MONTH($N$1)&gt;=5,MONTH($N$1)&lt;=8),LOOKUP($N5,Year!$C$79:$DV$79,Year!$C$82:$DV$82),IF(MONTH($N$1)&gt;=9,LOOKUP($N5,Year!$C$151:$DV$151,Year!$C$154:$DV$154)))))))</f>
        <v>0</v>
      </c>
    </row>
    <row r="6" spans="1:18" ht="13.5">
      <c r="A6" s="171"/>
      <c r="B6" s="2">
        <f t="shared" si="3"/>
        <v>42678</v>
      </c>
      <c r="C6" s="75">
        <f t="shared" si="0"/>
        <v>6</v>
      </c>
      <c r="D6" s="81">
        <f ca="1">IF(ISNA(IF(OR(AND(YEAR($B$1)=YEAR(TODAY())+1,MONTH($B$1)&gt;=4),YEAR($B$1)&gt;YEAR(TODAY())+1,YEAR($B$1)&lt;YEAR(TODAY()),$B6=""),"",IF(AND(YEAR($B$1)=YEAR(TODAY())+1,MONTH($B$1)&lt;=3),LOOKUP($B6,Year!$C$241:$CQ$241,Year!$C$242:$CQ$242),IF(MONTH($B$1)&lt;=4,LOOKUP($B6,Year!$C$7:$DV$7,Year!$C$8:$DV$8),IF(AND(MONTH($B$1)&gt;=5,MONTH($B$1)&lt;=8),LOOKUP($B6,Year!$C$79:$DV$79,Year!$C$80:$DV$80),IF(MONTH($B$1)&gt;=9,LOOKUP($B6,Year!$C$151:$DV$151,Year!$C$152:$DV$152))))))),"",IF(OR(AND(YEAR($B$1)=YEAR(TODAY())+1,MONTH($B$1)&gt;=4),YEAR($B$1)&gt;YEAR(TODAY())+1,YEAR($B$1)&lt;YEAR(TODAY()),$B6=""),"",IF(AND(YEAR($B$1)=YEAR(TODAY())+1,MONTH($B$1)&lt;=3),LOOKUP($B6,Year!$C$241:$CQ$241,Year!$C$242:$CQ$242),IF(MONTH($B$1)&lt;=4,LOOKUP($B6,Year!$C$7:$DV$7,Year!$C$8:$DV$8),IF(AND(MONTH($B$1)&gt;=5,MONTH($B$1)&lt;=8),LOOKUP($B6,Year!$C$79:$DV$79,Year!$C$80:$DV$80),IF(MONTH($B$1)&gt;=9,LOOKUP($B6,Year!$C$151:$DV$151,Year!$C$152:$DV$152)))))))</f>
        <v>0</v>
      </c>
      <c r="E6" s="81">
        <f ca="1">IF(ISNA(IF(OR(AND(YEAR($B$1)=YEAR(TODAY())+1,MONTH($B$1)&gt;=4),YEAR($B$1)&gt;YEAR(TODAY())+1,YEAR($B$1)&lt;YEAR(TODAY()),$B6=""),"",IF(AND(YEAR($B$1)=YEAR(TODAY())+1,MONTH($B$1)&lt;=3),LOOKUP($B6,Year!$C$241:$CQ$241,Year!$C$243:$CQ$243),IF(MONTH($B$1)&lt;=4,LOOKUP($B6,Year!$C$7:$DV$7,Year!$C$9:$DV$9),IF(AND(MONTH($B$1)&gt;=5,MONTH($B$1)&lt;=8),LOOKUP($B6,Year!$C$79:$DV$79,Year!$C$81:$DV$81),IF(MONTH($B$1)&gt;=9,LOOKUP($B6,Year!$C$151:$DV$151,Year!$C$153:$DV$153))))))),"",IF(OR(AND(YEAR($B$1)=YEAR(TODAY())+1,MONTH($B$1)&gt;=4),YEAR($B$1)&gt;YEAR(TODAY())+1,YEAR($B$1)&lt;YEAR(TODAY()),$B6=""),"",IF(AND(YEAR($B$1)=YEAR(TODAY())+1,MONTH($B$1)&lt;=3),LOOKUP($B6,Year!$C$241:$CQ$241,Year!$C$243:$CQ$243),IF(MONTH($B$1)&lt;=4,LOOKUP($B6,Year!$C$7:$DV$7,Year!$C$9:$DV$9),IF(AND(MONTH($B$1)&gt;=5,MONTH($B$1)&lt;=8),LOOKUP($B6,Year!$C$79:$DV$79,Year!$C$81:$DV$81),IF(MONTH($B$1)&gt;=9,LOOKUP($B6,Year!$C$151:$DV$151,Year!$C$153:$DV$153)))))))</f>
        <v>0</v>
      </c>
      <c r="F6" s="81">
        <f ca="1">IF(ISNA(IF(OR(AND(YEAR($B$1)=YEAR(TODAY())+1,MONTH($B$1)&gt;=4),YEAR($B$1)&gt;YEAR(TODAY())+1,YEAR($B$1)&lt;YEAR(TODAY()),$B6=""),"",IF(AND(YEAR($B$1)=YEAR(TODAY())+1,MONTH($B$1)&lt;=3),LOOKUP($B6,Year!$C$241:$CQ$241,Year!$C$244:$CQ$244),IF(MONTH($B$1)&lt;=4,LOOKUP($B6,Year!$C$7:$DV$7,Year!$C$10:$DV$10),IF(AND(MONTH($B$1)&gt;=5,MONTH($B$1)&lt;=8),LOOKUP($B6,Year!$C$79:$DV$79,Year!$C$82:$DV$82),IF(MONTH($B$1)&gt;=9,LOOKUP($B6,Year!$C$151:$DV$151,Year!$C$154:$DV$154))))))),"",IF(OR(AND(YEAR($B$1)=YEAR(TODAY())+1,MONTH($B$1)&gt;=4),YEAR($B$1)&gt;YEAR(TODAY())+1,YEAR($B$1)&lt;YEAR(TODAY()),$B6=""),"",IF(AND(YEAR($B$1)=YEAR(TODAY())+1,MONTH($B$1)&lt;=3),LOOKUP($B6,Year!$C$241:$CQ$241,Year!$C$244:$CQ$244),IF(MONTH($B$1)&lt;=4,LOOKUP($B6,Year!$C$7:$DV$7,Year!$C$10:$DV$10),IF(AND(MONTH($B$1)&gt;=5,MONTH($B$1)&lt;=8),LOOKUP($B6,Year!$C$79:$DV$79,Year!$C$82:$DV$82),IF(MONTH($B$1)&gt;=9,LOOKUP($B6,Year!$C$151:$DV$151,Year!$C$154:$DV$154)))))))</f>
        <v>0</v>
      </c>
      <c r="G6" s="171"/>
      <c r="H6" s="2">
        <f t="shared" si="4"/>
        <v>42708</v>
      </c>
      <c r="I6" s="75">
        <f t="shared" si="1"/>
        <v>1</v>
      </c>
      <c r="J6" s="81" t="str">
        <f ca="1">IF(ISNA(IF(OR(AND(YEAR($H$1)=YEAR(TODAY())+1,MONTH($H$1)&gt;=4),YEAR($H$1)&gt;YEAR(TODAY())+1,YEAR($H$1)&lt;YEAR(TODAY()),$H6=""),"",IF(AND(YEAR($H$1)=YEAR(TODAY())+1,MONTH($H$1)&lt;=3),LOOKUP($H6,Year!$C$241:$CQ$241,Year!$C$242:$CQ$242),IF(MONTH($H$1)&lt;=4,LOOKUP($H6,Year!$C$7:$DV$7,Year!$C$8:$DV$8),IF(AND(MONTH($H$1)&gt;=5,MONTH($H$1)&lt;=8),LOOKUP($H6,Year!$C$79:$DV$79,Year!$C$80:$DV$80),IF(MONTH($H$1)&gt;=9,LOOKUP($H6,Year!$C$151:$DV$151,Year!$C$152:$DV$152))))))),"",IF(OR(AND(YEAR($H$1)=YEAR(TODAY())+1,MONTH($H$1)&gt;=4),YEAR($H$1)&gt;YEAR(TODAY())+1,YEAR($H$1)&lt;YEAR(TODAY()),$H6=""),"",IF(AND(YEAR($H$1)=YEAR(TODAY())+1,MONTH($H$1)&lt;=3),LOOKUP($H6,Year!$C$241:$CQ$241,Year!$C$242:$CQ$242),IF(MONTH($H$1)&lt;=4,LOOKUP($H6,Year!$C$7:$DV$7,Year!$C$8:$DV$8),IF(AND(MONTH($H$1)&gt;=5,MONTH($H$1)&lt;=8),LOOKUP($H6,Year!$C$79:$DV$79,Year!$C$80:$DV$80),IF(MONTH($H$1)&gt;=9,LOOKUP($H6,Year!$C$151:$DV$151,Year!$C$152:$DV$152)))))))</f>
        <v>Dynabook 2</v>
      </c>
      <c r="K6" s="81">
        <f ca="1">IF(ISNA(IF(OR(AND(YEAR($H$1)=YEAR(TODAY())+1,MONTH($H$1)&gt;=4),YEAR($H$1)&gt;YEAR(TODAY())+1,YEAR($H$1)&lt;YEAR(TODAY()),$H6=""),"",IF(AND(YEAR($H$1)=YEAR(TODAY())+1,MONTH($H$1)&lt;=3),LOOKUP($H6,Year!$C$241:$CQ$241,Year!$C$243:$CQ$243),IF(MONTH($H$1)&lt;=4,LOOKUP($H6,Year!$C$7:$DV$7,Year!$C$9:$DV$9),IF(AND(MONTH($H$1)&gt;=5,MONTH($H$1)&lt;=8),LOOKUP($H6,Year!$C$79:$DV$79,Year!$C$81:$DV$81),IF(MONTH($H$1)&gt;=9,LOOKUP($H6,Year!$C$151:$DV$151,Year!$C$153:$DV$153))))))),"",IF(OR(AND(YEAR($H$1)=YEAR(TODAY())+1,MONTH($H$1)&gt;=4),YEAR($H$1)&gt;YEAR(TODAY())+1,YEAR($H$1)&lt;YEAR(TODAY()),$H6=""),"",IF(AND(YEAR($H$1)=YEAR(TODAY())+1,MONTH($H$1)&lt;=3),LOOKUP($H6,Year!$C$241:$CQ$241,Year!$C$243:$CQ$243),IF(MONTH($H$1)&lt;=4,LOOKUP($H6,Year!$C$7:$DV$7,Year!$C$9:$DV$9),IF(AND(MONTH($H$1)&gt;=5,MONTH($H$1)&lt;=8),LOOKUP($H6,Year!$C$79:$DV$79,Year!$C$81:$DV$81),IF(MONTH($H$1)&gt;=9,LOOKUP($H6,Year!$C$151:$DV$151,Year!$C$153:$DV$153)))))))</f>
        <v>0</v>
      </c>
      <c r="L6" s="81">
        <f ca="1">IF(ISNA(IF(OR(AND(YEAR($H$1)=YEAR(TODAY())+1,MONTH($H$1)&gt;=4),YEAR($H$1)&gt;YEAR(TODAY())+1,YEAR($H$1)&lt;YEAR(TODAY()),$H6=""),"",IF(AND(YEAR($H$1)=YEAR(TODAY())+1,MONTH($H$1)&lt;=3),LOOKUP($H6,Year!$C$241:$CQ$241,Year!$C$244:$CQ$244),IF(MONTH($H$1)&lt;=4,LOOKUP($H6,Year!$C$7:$DV$7,Year!$C$10:$DV$10),IF(AND(MONTH($H$1)&gt;=5,MONTH($H$1)&lt;=8),LOOKUP($H6,Year!$C$79:$DV$79,Year!$C$82:$DV$82),IF(MONTH($H$1)&gt;=9,LOOKUP($H6,Year!$C$151:$DV$151,Year!$C$154:$DV$154))))))),"",IF(OR(AND(YEAR($H$1)=YEAR(TODAY())+1,MONTH($H$1)&gt;=4),YEAR($H$1)&gt;YEAR(TODAY())+1,YEAR($H$1)&lt;YEAR(TODAY()),$H6=""),"",IF(AND(YEAR($H$1)=YEAR(TODAY())+1,MONTH($H$1)&lt;=3),LOOKUP($H6,Year!$C$241:$CQ$241,Year!$C$244:$CQ$244),IF(MONTH($H$1)&lt;=4,LOOKUP($H6,Year!$C$7:$DV$7,Year!$C$10:$DV$10),IF(AND(MONTH($H$1)&gt;=5,MONTH($H$1)&lt;=8),LOOKUP($H6,Year!$C$79:$DV$79,Year!$C$82:$DV$82),IF(MONTH($H$1)&gt;=9,LOOKUP($H6,Year!$C$151:$DV$151,Year!$C$154:$DV$154)))))))</f>
        <v>0</v>
      </c>
      <c r="M6" s="171"/>
      <c r="N6" s="2">
        <f t="shared" si="5"/>
        <v>42739</v>
      </c>
      <c r="O6" s="75">
        <f t="shared" si="2"/>
        <v>4</v>
      </c>
      <c r="P6" s="81" t="str">
        <f ca="1">IF(ISNA(IF(OR(AND(YEAR($N$1)=YEAR(TODAY())+1,MONTH($N$1)&gt;=4),YEAR($N$1)&gt;YEAR(TODAY())+1,YEAR($N$1)&lt;YEAR(TODAY()),$N6=""),"",IF(AND(YEAR($N$1)=YEAR(TODAY())+1,MONTH($N$1)&lt;=3),LOOKUP($N6,Year!$C$241:$CQ$241,Year!$C$242:$CQ$242),IF(MONTH($N$1)&lt;=4,LOOKUP($N6,Year!$C$7:$DV$7,Year!$C$8:$DV$8),IF(AND(MONTH($N$1)&gt;=5,MONTH($N$1)&lt;=8),LOOKUP($N6,Year!$C$79:$DV$79,Year!$C$80:$DV$80),IF(MONTH($N$1)&gt;=9,LOOKUP($N6,Year!$C$151:$DV$151,Year!$C$152:$DV$152))))))),"",IF(OR(AND(YEAR($N$1)=YEAR(TODAY())+1,MONTH($N$1)&gt;=4),YEAR($N$1)&gt;YEAR(TODAY())+1,YEAR($N$1)&lt;YEAR(TODAY()),$N6=""),"",IF(AND(YEAR($N$1)=YEAR(TODAY())+1,MONTH($N$1)&lt;=3),LOOKUP($N6,Year!$C$241:$CQ$241,Year!$C$242:$CQ$242),IF(MONTH($N$1)&lt;=4,LOOKUP($N6,Year!$C$7:$DV$7,Year!$C$8:$DV$8),IF(AND(MONTH($N$1)&gt;=5,MONTH($N$1)&lt;=8),LOOKUP($N6,Year!$C$79:$DV$79,Year!$C$80:$DV$80),IF(MONTH($N$1)&gt;=9,LOOKUP($N6,Year!$C$151:$DV$151,Year!$C$152:$DV$152)))))))</f>
        <v>Holiday</v>
      </c>
      <c r="Q6" s="81">
        <f ca="1">IF(ISNA(IF(OR(AND(YEAR($N$1)=YEAR(TODAY())+1,MONTH($N$1)&gt;=4),YEAR($N$1)&gt;YEAR(TODAY())+1,YEAR($N$1)&lt;YEAR(TODAY()),$N6=""),"",IF(AND(YEAR($N$1)=YEAR(TODAY())+1,MONTH($N$1)&lt;=3),LOOKUP($N6,Year!$C$241:$CQ$241,Year!$C$243:$CQ$243),IF(MONTH($N$1)&lt;=4,LOOKUP($N6,Year!$C$7:$DV$7,Year!$C$9:$DV$9),IF(AND(MONTH($N$1)&gt;=5,MONTH($N$1)&lt;=8),LOOKUP($N6,Year!$C$79:$DV$79,Year!$C$81:$DV$81),IF(MONTH($N$1)&gt;=9,LOOKUP($N6,Year!$C$151:$DV$151,Year!$C$153:$DV$153))))))),"",IF(OR(AND(YEAR($N$1)=YEAR(TODAY())+1,MONTH($N$1)&gt;=4),YEAR($N$1)&gt;YEAR(TODAY())+1,YEAR($N$1)&lt;YEAR(TODAY()),$N6=""),"",IF(AND(YEAR($N$1)=YEAR(TODAY())+1,MONTH($N$1)&lt;=3),LOOKUP($N6,Year!$C$241:$CQ$241,Year!$C$243:$CQ$243),IF(MONTH($N$1)&lt;=4,LOOKUP($N6,Year!$C$7:$DV$7,Year!$C$9:$DV$9),IF(AND(MONTH($N$1)&gt;=5,MONTH($N$1)&lt;=8),LOOKUP($N6,Year!$C$79:$DV$79,Year!$C$81:$DV$81),IF(MONTH($N$1)&gt;=9,LOOKUP($N6,Year!$C$151:$DV$151,Year!$C$153:$DV$153)))))))</f>
        <v>0</v>
      </c>
      <c r="R6" s="81">
        <f ca="1">IF(ISNA(IF(OR(AND(YEAR($N$1)=YEAR(TODAY())+1,MONTH($N$1)&gt;=4),YEAR($N$1)&gt;YEAR(TODAY())+1,YEAR($N$1)&lt;YEAR(TODAY()),$N6=""),"",IF(AND(YEAR($N$1)=YEAR(TODAY())+1,MONTH($N$1)&lt;=3),LOOKUP($N6,Year!$C$241:$CQ$241,Year!$C$244:$CQ$244),IF(MONTH($N$1)&lt;=4,LOOKUP($N6,Year!$C$7:$DV$7,Year!$C$10:$DV$10),IF(AND(MONTH($N$1)&gt;=5,MONTH($N$1)&lt;=8),LOOKUP($N6,Year!$C$79:$DV$79,Year!$C$82:$DV$82),IF(MONTH($N$1)&gt;=9,LOOKUP($N6,Year!$C$151:$DV$151,Year!$C$154:$DV$154))))))),"",IF(OR(AND(YEAR($N$1)=YEAR(TODAY())+1,MONTH($N$1)&gt;=4),YEAR($N$1)&gt;YEAR(TODAY())+1,YEAR($N$1)&lt;YEAR(TODAY()),$N6=""),"",IF(AND(YEAR($N$1)=YEAR(TODAY())+1,MONTH($N$1)&lt;=3),LOOKUP($N6,Year!$C$241:$CQ$241,Year!$C$244:$CQ$244),IF(MONTH($N$1)&lt;=4,LOOKUP($N6,Year!$C$7:$DV$7,Year!$C$10:$DV$10),IF(AND(MONTH($N$1)&gt;=5,MONTH($N$1)&lt;=8),LOOKUP($N6,Year!$C$79:$DV$79,Year!$C$82:$DV$82),IF(MONTH($N$1)&gt;=9,LOOKUP($N6,Year!$C$151:$DV$151,Year!$C$154:$DV$154)))))))</f>
        <v>0</v>
      </c>
    </row>
    <row r="7" spans="1:18" ht="13.5">
      <c r="A7" s="171"/>
      <c r="B7" s="2">
        <f t="shared" si="3"/>
        <v>42679</v>
      </c>
      <c r="C7" s="75">
        <f t="shared" si="0"/>
        <v>7</v>
      </c>
      <c r="D7" s="81">
        <f ca="1">IF(ISNA(IF(OR(AND(YEAR($B$1)=YEAR(TODAY())+1,MONTH($B$1)&gt;=4),YEAR($B$1)&gt;YEAR(TODAY())+1,YEAR($B$1)&lt;YEAR(TODAY()),$B7=""),"",IF(AND(YEAR($B$1)=YEAR(TODAY())+1,MONTH($B$1)&lt;=3),LOOKUP($B7,Year!$C$241:$CQ$241,Year!$C$242:$CQ$242),IF(MONTH($B$1)&lt;=4,LOOKUP($B7,Year!$C$7:$DV$7,Year!$C$8:$DV$8),IF(AND(MONTH($B$1)&gt;=5,MONTH($B$1)&lt;=8),LOOKUP($B7,Year!$C$79:$DV$79,Year!$C$80:$DV$80),IF(MONTH($B$1)&gt;=9,LOOKUP($B7,Year!$C$151:$DV$151,Year!$C$152:$DV$152))))))),"",IF(OR(AND(YEAR($B$1)=YEAR(TODAY())+1,MONTH($B$1)&gt;=4),YEAR($B$1)&gt;YEAR(TODAY())+1,YEAR($B$1)&lt;YEAR(TODAY()),$B7=""),"",IF(AND(YEAR($B$1)=YEAR(TODAY())+1,MONTH($B$1)&lt;=3),LOOKUP($B7,Year!$C$241:$CQ$241,Year!$C$242:$CQ$242),IF(MONTH($B$1)&lt;=4,LOOKUP($B7,Year!$C$7:$DV$7,Year!$C$8:$DV$8),IF(AND(MONTH($B$1)&gt;=5,MONTH($B$1)&lt;=8),LOOKUP($B7,Year!$C$79:$DV$79,Year!$C$80:$DV$80),IF(MONTH($B$1)&gt;=9,LOOKUP($B7,Year!$C$151:$DV$151,Year!$C$152:$DV$152)))))))</f>
        <v>0</v>
      </c>
      <c r="E7" s="81">
        <f ca="1">IF(ISNA(IF(OR(AND(YEAR($B$1)=YEAR(TODAY())+1,MONTH($B$1)&gt;=4),YEAR($B$1)&gt;YEAR(TODAY())+1,YEAR($B$1)&lt;YEAR(TODAY()),$B7=""),"",IF(AND(YEAR($B$1)=YEAR(TODAY())+1,MONTH($B$1)&lt;=3),LOOKUP($B7,Year!$C$241:$CQ$241,Year!$C$243:$CQ$243),IF(MONTH($B$1)&lt;=4,LOOKUP($B7,Year!$C$7:$DV$7,Year!$C$9:$DV$9),IF(AND(MONTH($B$1)&gt;=5,MONTH($B$1)&lt;=8),LOOKUP($B7,Year!$C$79:$DV$79,Year!$C$81:$DV$81),IF(MONTH($B$1)&gt;=9,LOOKUP($B7,Year!$C$151:$DV$151,Year!$C$153:$DV$153))))))),"",IF(OR(AND(YEAR($B$1)=YEAR(TODAY())+1,MONTH($B$1)&gt;=4),YEAR($B$1)&gt;YEAR(TODAY())+1,YEAR($B$1)&lt;YEAR(TODAY()),$B7=""),"",IF(AND(YEAR($B$1)=YEAR(TODAY())+1,MONTH($B$1)&lt;=3),LOOKUP($B7,Year!$C$241:$CQ$241,Year!$C$243:$CQ$243),IF(MONTH($B$1)&lt;=4,LOOKUP($B7,Year!$C$7:$DV$7,Year!$C$9:$DV$9),IF(AND(MONTH($B$1)&gt;=5,MONTH($B$1)&lt;=8),LOOKUP($B7,Year!$C$79:$DV$79,Year!$C$81:$DV$81),IF(MONTH($B$1)&gt;=9,LOOKUP($B7,Year!$C$151:$DV$151,Year!$C$153:$DV$153)))))))</f>
        <v>0</v>
      </c>
      <c r="F7" s="81">
        <f ca="1">IF(ISNA(IF(OR(AND(YEAR($B$1)=YEAR(TODAY())+1,MONTH($B$1)&gt;=4),YEAR($B$1)&gt;YEAR(TODAY())+1,YEAR($B$1)&lt;YEAR(TODAY()),$B7=""),"",IF(AND(YEAR($B$1)=YEAR(TODAY())+1,MONTH($B$1)&lt;=3),LOOKUP($B7,Year!$C$241:$CQ$241,Year!$C$244:$CQ$244),IF(MONTH($B$1)&lt;=4,LOOKUP($B7,Year!$C$7:$DV$7,Year!$C$10:$DV$10),IF(AND(MONTH($B$1)&gt;=5,MONTH($B$1)&lt;=8),LOOKUP($B7,Year!$C$79:$DV$79,Year!$C$82:$DV$82),IF(MONTH($B$1)&gt;=9,LOOKUP($B7,Year!$C$151:$DV$151,Year!$C$154:$DV$154))))))),"",IF(OR(AND(YEAR($B$1)=YEAR(TODAY())+1,MONTH($B$1)&gt;=4),YEAR($B$1)&gt;YEAR(TODAY())+1,YEAR($B$1)&lt;YEAR(TODAY()),$B7=""),"",IF(AND(YEAR($B$1)=YEAR(TODAY())+1,MONTH($B$1)&lt;=3),LOOKUP($B7,Year!$C$241:$CQ$241,Year!$C$244:$CQ$244),IF(MONTH($B$1)&lt;=4,LOOKUP($B7,Year!$C$7:$DV$7,Year!$C$10:$DV$10),IF(AND(MONTH($B$1)&gt;=5,MONTH($B$1)&lt;=8),LOOKUP($B7,Year!$C$79:$DV$79,Year!$C$82:$DV$82),IF(MONTH($B$1)&gt;=9,LOOKUP($B7,Year!$C$151:$DV$151,Year!$C$154:$DV$154)))))))</f>
        <v>0</v>
      </c>
      <c r="G7" s="171"/>
      <c r="H7" s="2">
        <f t="shared" si="4"/>
        <v>42709</v>
      </c>
      <c r="I7" s="75">
        <f t="shared" si="1"/>
        <v>2</v>
      </c>
      <c r="J7" s="81">
        <f ca="1">IF(ISNA(IF(OR(AND(YEAR($H$1)=YEAR(TODAY())+1,MONTH($H$1)&gt;=4),YEAR($H$1)&gt;YEAR(TODAY())+1,YEAR($H$1)&lt;YEAR(TODAY()),$H7=""),"",IF(AND(YEAR($H$1)=YEAR(TODAY())+1,MONTH($H$1)&lt;=3),LOOKUP($H7,Year!$C$241:$CQ$241,Year!$C$242:$CQ$242),IF(MONTH($H$1)&lt;=4,LOOKUP($H7,Year!$C$7:$DV$7,Year!$C$8:$DV$8),IF(AND(MONTH($H$1)&gt;=5,MONTH($H$1)&lt;=8),LOOKUP($H7,Year!$C$79:$DV$79,Year!$C$80:$DV$80),IF(MONTH($H$1)&gt;=9,LOOKUP($H7,Year!$C$151:$DV$151,Year!$C$152:$DV$152))))))),"",IF(OR(AND(YEAR($H$1)=YEAR(TODAY())+1,MONTH($H$1)&gt;=4),YEAR($H$1)&gt;YEAR(TODAY())+1,YEAR($H$1)&lt;YEAR(TODAY()),$H7=""),"",IF(AND(YEAR($H$1)=YEAR(TODAY())+1,MONTH($H$1)&lt;=3),LOOKUP($H7,Year!$C$241:$CQ$241,Year!$C$242:$CQ$242),IF(MONTH($H$1)&lt;=4,LOOKUP($H7,Year!$C$7:$DV$7,Year!$C$8:$DV$8),IF(AND(MONTH($H$1)&gt;=5,MONTH($H$1)&lt;=8),LOOKUP($H7,Year!$C$79:$DV$79,Year!$C$80:$DV$80),IF(MONTH($H$1)&gt;=9,LOOKUP($H7,Year!$C$151:$DV$151,Year!$C$152:$DV$152)))))))</f>
        <v>0</v>
      </c>
      <c r="K7" s="81">
        <f ca="1">IF(ISNA(IF(OR(AND(YEAR($H$1)=YEAR(TODAY())+1,MONTH($H$1)&gt;=4),YEAR($H$1)&gt;YEAR(TODAY())+1,YEAR($H$1)&lt;YEAR(TODAY()),$H7=""),"",IF(AND(YEAR($H$1)=YEAR(TODAY())+1,MONTH($H$1)&lt;=3),LOOKUP($H7,Year!$C$241:$CQ$241,Year!$C$243:$CQ$243),IF(MONTH($H$1)&lt;=4,LOOKUP($H7,Year!$C$7:$DV$7,Year!$C$9:$DV$9),IF(AND(MONTH($H$1)&gt;=5,MONTH($H$1)&lt;=8),LOOKUP($H7,Year!$C$79:$DV$79,Year!$C$81:$DV$81),IF(MONTH($H$1)&gt;=9,LOOKUP($H7,Year!$C$151:$DV$151,Year!$C$153:$DV$153))))))),"",IF(OR(AND(YEAR($H$1)=YEAR(TODAY())+1,MONTH($H$1)&gt;=4),YEAR($H$1)&gt;YEAR(TODAY())+1,YEAR($H$1)&lt;YEAR(TODAY()),$H7=""),"",IF(AND(YEAR($H$1)=YEAR(TODAY())+1,MONTH($H$1)&lt;=3),LOOKUP($H7,Year!$C$241:$CQ$241,Year!$C$243:$CQ$243),IF(MONTH($H$1)&lt;=4,LOOKUP($H7,Year!$C$7:$DV$7,Year!$C$9:$DV$9),IF(AND(MONTH($H$1)&gt;=5,MONTH($H$1)&lt;=8),LOOKUP($H7,Year!$C$79:$DV$79,Year!$C$81:$DV$81),IF(MONTH($H$1)&gt;=9,LOOKUP($H7,Year!$C$151:$DV$151,Year!$C$153:$DV$153)))))))</f>
        <v>0</v>
      </c>
      <c r="L7" s="81">
        <f ca="1">IF(ISNA(IF(OR(AND(YEAR($H$1)=YEAR(TODAY())+1,MONTH($H$1)&gt;=4),YEAR($H$1)&gt;YEAR(TODAY())+1,YEAR($H$1)&lt;YEAR(TODAY()),$H7=""),"",IF(AND(YEAR($H$1)=YEAR(TODAY())+1,MONTH($H$1)&lt;=3),LOOKUP($H7,Year!$C$241:$CQ$241,Year!$C$244:$CQ$244),IF(MONTH($H$1)&lt;=4,LOOKUP($H7,Year!$C$7:$DV$7,Year!$C$10:$DV$10),IF(AND(MONTH($H$1)&gt;=5,MONTH($H$1)&lt;=8),LOOKUP($H7,Year!$C$79:$DV$79,Year!$C$82:$DV$82),IF(MONTH($H$1)&gt;=9,LOOKUP($H7,Year!$C$151:$DV$151,Year!$C$154:$DV$154))))))),"",IF(OR(AND(YEAR($H$1)=YEAR(TODAY())+1,MONTH($H$1)&gt;=4),YEAR($H$1)&gt;YEAR(TODAY())+1,YEAR($H$1)&lt;YEAR(TODAY()),$H7=""),"",IF(AND(YEAR($H$1)=YEAR(TODAY())+1,MONTH($H$1)&lt;=3),LOOKUP($H7,Year!$C$241:$CQ$241,Year!$C$244:$CQ$244),IF(MONTH($H$1)&lt;=4,LOOKUP($H7,Year!$C$7:$DV$7,Year!$C$10:$DV$10),IF(AND(MONTH($H$1)&gt;=5,MONTH($H$1)&lt;=8),LOOKUP($H7,Year!$C$79:$DV$79,Year!$C$82:$DV$82),IF(MONTH($H$1)&gt;=9,LOOKUP($H7,Year!$C$151:$DV$151,Year!$C$154:$DV$154)))))))</f>
        <v>0</v>
      </c>
      <c r="M7" s="171"/>
      <c r="N7" s="2">
        <f t="shared" si="5"/>
        <v>42740</v>
      </c>
      <c r="O7" s="75">
        <f t="shared" si="2"/>
        <v>5</v>
      </c>
      <c r="P7" s="81" t="str">
        <f ca="1">IF(ISNA(IF(OR(AND(YEAR($N$1)=YEAR(TODAY())+1,MONTH($N$1)&gt;=4),YEAR($N$1)&gt;YEAR(TODAY())+1,YEAR($N$1)&lt;YEAR(TODAY()),$N7=""),"",IF(AND(YEAR($N$1)=YEAR(TODAY())+1,MONTH($N$1)&lt;=3),LOOKUP($N7,Year!$C$241:$CQ$241,Year!$C$242:$CQ$242),IF(MONTH($N$1)&lt;=4,LOOKUP($N7,Year!$C$7:$DV$7,Year!$C$8:$DV$8),IF(AND(MONTH($N$1)&gt;=5,MONTH($N$1)&lt;=8),LOOKUP($N7,Year!$C$79:$DV$79,Year!$C$80:$DV$80),IF(MONTH($N$1)&gt;=9,LOOKUP($N7,Year!$C$151:$DV$151,Year!$C$152:$DV$152))))))),"",IF(OR(AND(YEAR($N$1)=YEAR(TODAY())+1,MONTH($N$1)&gt;=4),YEAR($N$1)&gt;YEAR(TODAY())+1,YEAR($N$1)&lt;YEAR(TODAY()),$N7=""),"",IF(AND(YEAR($N$1)=YEAR(TODAY())+1,MONTH($N$1)&lt;=3),LOOKUP($N7,Year!$C$241:$CQ$241,Year!$C$242:$CQ$242),IF(MONTH($N$1)&lt;=4,LOOKUP($N7,Year!$C$7:$DV$7,Year!$C$8:$DV$8),IF(AND(MONTH($N$1)&gt;=5,MONTH($N$1)&lt;=8),LOOKUP($N7,Year!$C$79:$DV$79,Year!$C$80:$DV$80),IF(MONTH($N$1)&gt;=9,LOOKUP($N7,Year!$C$151:$DV$151,Year!$C$152:$DV$152)))))))</f>
        <v>Holiday</v>
      </c>
      <c r="Q7" s="81">
        <f ca="1">IF(ISNA(IF(OR(AND(YEAR($N$1)=YEAR(TODAY())+1,MONTH($N$1)&gt;=4),YEAR($N$1)&gt;YEAR(TODAY())+1,YEAR($N$1)&lt;YEAR(TODAY()),$N7=""),"",IF(AND(YEAR($N$1)=YEAR(TODAY())+1,MONTH($N$1)&lt;=3),LOOKUP($N7,Year!$C$241:$CQ$241,Year!$C$243:$CQ$243),IF(MONTH($N$1)&lt;=4,LOOKUP($N7,Year!$C$7:$DV$7,Year!$C$9:$DV$9),IF(AND(MONTH($N$1)&gt;=5,MONTH($N$1)&lt;=8),LOOKUP($N7,Year!$C$79:$DV$79,Year!$C$81:$DV$81),IF(MONTH($N$1)&gt;=9,LOOKUP($N7,Year!$C$151:$DV$151,Year!$C$153:$DV$153))))))),"",IF(OR(AND(YEAR($N$1)=YEAR(TODAY())+1,MONTH($N$1)&gt;=4),YEAR($N$1)&gt;YEAR(TODAY())+1,YEAR($N$1)&lt;YEAR(TODAY()),$N7=""),"",IF(AND(YEAR($N$1)=YEAR(TODAY())+1,MONTH($N$1)&lt;=3),LOOKUP($N7,Year!$C$241:$CQ$241,Year!$C$243:$CQ$243),IF(MONTH($N$1)&lt;=4,LOOKUP($N7,Year!$C$7:$DV$7,Year!$C$9:$DV$9),IF(AND(MONTH($N$1)&gt;=5,MONTH($N$1)&lt;=8),LOOKUP($N7,Year!$C$79:$DV$79,Year!$C$81:$DV$81),IF(MONTH($N$1)&gt;=9,LOOKUP($N7,Year!$C$151:$DV$151,Year!$C$153:$DV$153)))))))</f>
        <v>0</v>
      </c>
      <c r="R7" s="81">
        <f ca="1">IF(ISNA(IF(OR(AND(YEAR($N$1)=YEAR(TODAY())+1,MONTH($N$1)&gt;=4),YEAR($N$1)&gt;YEAR(TODAY())+1,YEAR($N$1)&lt;YEAR(TODAY()),$N7=""),"",IF(AND(YEAR($N$1)=YEAR(TODAY())+1,MONTH($N$1)&lt;=3),LOOKUP($N7,Year!$C$241:$CQ$241,Year!$C$244:$CQ$244),IF(MONTH($N$1)&lt;=4,LOOKUP($N7,Year!$C$7:$DV$7,Year!$C$10:$DV$10),IF(AND(MONTH($N$1)&gt;=5,MONTH($N$1)&lt;=8),LOOKUP($N7,Year!$C$79:$DV$79,Year!$C$82:$DV$82),IF(MONTH($N$1)&gt;=9,LOOKUP($N7,Year!$C$151:$DV$151,Year!$C$154:$DV$154))))))),"",IF(OR(AND(YEAR($N$1)=YEAR(TODAY())+1,MONTH($N$1)&gt;=4),YEAR($N$1)&gt;YEAR(TODAY())+1,YEAR($N$1)&lt;YEAR(TODAY()),$N7=""),"",IF(AND(YEAR($N$1)=YEAR(TODAY())+1,MONTH($N$1)&lt;=3),LOOKUP($N7,Year!$C$241:$CQ$241,Year!$C$244:$CQ$244),IF(MONTH($N$1)&lt;=4,LOOKUP($N7,Year!$C$7:$DV$7,Year!$C$10:$DV$10),IF(AND(MONTH($N$1)&gt;=5,MONTH($N$1)&lt;=8),LOOKUP($N7,Year!$C$79:$DV$79,Year!$C$82:$DV$82),IF(MONTH($N$1)&gt;=9,LOOKUP($N7,Year!$C$151:$DV$151,Year!$C$154:$DV$154)))))))</f>
        <v>0</v>
      </c>
    </row>
    <row r="8" spans="1:18" ht="13.5">
      <c r="A8" s="171"/>
      <c r="B8" s="2">
        <f t="shared" si="3"/>
        <v>42680</v>
      </c>
      <c r="C8" s="75">
        <f t="shared" si="0"/>
        <v>1</v>
      </c>
      <c r="D8" s="81">
        <f ca="1">IF(ISNA(IF(OR(AND(YEAR($B$1)=YEAR(TODAY())+1,MONTH($B$1)&gt;=4),YEAR($B$1)&gt;YEAR(TODAY())+1,YEAR($B$1)&lt;YEAR(TODAY()),$B8=""),"",IF(AND(YEAR($B$1)=YEAR(TODAY())+1,MONTH($B$1)&lt;=3),LOOKUP($B8,Year!$C$241:$CQ$241,Year!$C$242:$CQ$242),IF(MONTH($B$1)&lt;=4,LOOKUP($B8,Year!$C$7:$DV$7,Year!$C$8:$DV$8),IF(AND(MONTH($B$1)&gt;=5,MONTH($B$1)&lt;=8),LOOKUP($B8,Year!$C$79:$DV$79,Year!$C$80:$DV$80),IF(MONTH($B$1)&gt;=9,LOOKUP($B8,Year!$C$151:$DV$151,Year!$C$152:$DV$152))))))),"",IF(OR(AND(YEAR($B$1)=YEAR(TODAY())+1,MONTH($B$1)&gt;=4),YEAR($B$1)&gt;YEAR(TODAY())+1,YEAR($B$1)&lt;YEAR(TODAY()),$B8=""),"",IF(AND(YEAR($B$1)=YEAR(TODAY())+1,MONTH($B$1)&lt;=3),LOOKUP($B8,Year!$C$241:$CQ$241,Year!$C$242:$CQ$242),IF(MONTH($B$1)&lt;=4,LOOKUP($B8,Year!$C$7:$DV$7,Year!$C$8:$DV$8),IF(AND(MONTH($B$1)&gt;=5,MONTH($B$1)&lt;=8),LOOKUP($B8,Year!$C$79:$DV$79,Year!$C$80:$DV$80),IF(MONTH($B$1)&gt;=9,LOOKUP($B8,Year!$C$151:$DV$151,Year!$C$152:$DV$152)))))))</f>
        <v>0</v>
      </c>
      <c r="E8" s="81">
        <f ca="1">IF(ISNA(IF(OR(AND(YEAR($B$1)=YEAR(TODAY())+1,MONTH($B$1)&gt;=4),YEAR($B$1)&gt;YEAR(TODAY())+1,YEAR($B$1)&lt;YEAR(TODAY()),$B8=""),"",IF(AND(YEAR($B$1)=YEAR(TODAY())+1,MONTH($B$1)&lt;=3),LOOKUP($B8,Year!$C$241:$CQ$241,Year!$C$243:$CQ$243),IF(MONTH($B$1)&lt;=4,LOOKUP($B8,Year!$C$7:$DV$7,Year!$C$9:$DV$9),IF(AND(MONTH($B$1)&gt;=5,MONTH($B$1)&lt;=8),LOOKUP($B8,Year!$C$79:$DV$79,Year!$C$81:$DV$81),IF(MONTH($B$1)&gt;=9,LOOKUP($B8,Year!$C$151:$DV$151,Year!$C$153:$DV$153))))))),"",IF(OR(AND(YEAR($B$1)=YEAR(TODAY())+1,MONTH($B$1)&gt;=4),YEAR($B$1)&gt;YEAR(TODAY())+1,YEAR($B$1)&lt;YEAR(TODAY()),$B8=""),"",IF(AND(YEAR($B$1)=YEAR(TODAY())+1,MONTH($B$1)&lt;=3),LOOKUP($B8,Year!$C$241:$CQ$241,Year!$C$243:$CQ$243),IF(MONTH($B$1)&lt;=4,LOOKUP($B8,Year!$C$7:$DV$7,Year!$C$9:$DV$9),IF(AND(MONTH($B$1)&gt;=5,MONTH($B$1)&lt;=8),LOOKUP($B8,Year!$C$79:$DV$79,Year!$C$81:$DV$81),IF(MONTH($B$1)&gt;=9,LOOKUP($B8,Year!$C$151:$DV$151,Year!$C$153:$DV$153)))))))</f>
        <v>0</v>
      </c>
      <c r="F8" s="81">
        <f ca="1">IF(ISNA(IF(OR(AND(YEAR($B$1)=YEAR(TODAY())+1,MONTH($B$1)&gt;=4),YEAR($B$1)&gt;YEAR(TODAY())+1,YEAR($B$1)&lt;YEAR(TODAY()),$B8=""),"",IF(AND(YEAR($B$1)=YEAR(TODAY())+1,MONTH($B$1)&lt;=3),LOOKUP($B8,Year!$C$241:$CQ$241,Year!$C$244:$CQ$244),IF(MONTH($B$1)&lt;=4,LOOKUP($B8,Year!$C$7:$DV$7,Year!$C$10:$DV$10),IF(AND(MONTH($B$1)&gt;=5,MONTH($B$1)&lt;=8),LOOKUP($B8,Year!$C$79:$DV$79,Year!$C$82:$DV$82),IF(MONTH($B$1)&gt;=9,LOOKUP($B8,Year!$C$151:$DV$151,Year!$C$154:$DV$154))))))),"",IF(OR(AND(YEAR($B$1)=YEAR(TODAY())+1,MONTH($B$1)&gt;=4),YEAR($B$1)&gt;YEAR(TODAY())+1,YEAR($B$1)&lt;YEAR(TODAY()),$B8=""),"",IF(AND(YEAR($B$1)=YEAR(TODAY())+1,MONTH($B$1)&lt;=3),LOOKUP($B8,Year!$C$241:$CQ$241,Year!$C$244:$CQ$244),IF(MONTH($B$1)&lt;=4,LOOKUP($B8,Year!$C$7:$DV$7,Year!$C$10:$DV$10),IF(AND(MONTH($B$1)&gt;=5,MONTH($B$1)&lt;=8),LOOKUP($B8,Year!$C$79:$DV$79,Year!$C$82:$DV$82),IF(MONTH($B$1)&gt;=9,LOOKUP($B8,Year!$C$151:$DV$151,Year!$C$154:$DV$154)))))))</f>
        <v>0</v>
      </c>
      <c r="G8" s="171"/>
      <c r="H8" s="2">
        <f t="shared" si="4"/>
        <v>42710</v>
      </c>
      <c r="I8" s="75">
        <f t="shared" si="1"/>
        <v>3</v>
      </c>
      <c r="J8" s="81">
        <f ca="1">IF(ISNA(IF(OR(AND(YEAR($H$1)=YEAR(TODAY())+1,MONTH($H$1)&gt;=4),YEAR($H$1)&gt;YEAR(TODAY())+1,YEAR($H$1)&lt;YEAR(TODAY()),$H8=""),"",IF(AND(YEAR($H$1)=YEAR(TODAY())+1,MONTH($H$1)&lt;=3),LOOKUP($H8,Year!$C$241:$CQ$241,Year!$C$242:$CQ$242),IF(MONTH($H$1)&lt;=4,LOOKUP($H8,Year!$C$7:$DV$7,Year!$C$8:$DV$8),IF(AND(MONTH($H$1)&gt;=5,MONTH($H$1)&lt;=8),LOOKUP($H8,Year!$C$79:$DV$79,Year!$C$80:$DV$80),IF(MONTH($H$1)&gt;=9,LOOKUP($H8,Year!$C$151:$DV$151,Year!$C$152:$DV$152))))))),"",IF(OR(AND(YEAR($H$1)=YEAR(TODAY())+1,MONTH($H$1)&gt;=4),YEAR($H$1)&gt;YEAR(TODAY())+1,YEAR($H$1)&lt;YEAR(TODAY()),$H8=""),"",IF(AND(YEAR($H$1)=YEAR(TODAY())+1,MONTH($H$1)&lt;=3),LOOKUP($H8,Year!$C$241:$CQ$241,Year!$C$242:$CQ$242),IF(MONTH($H$1)&lt;=4,LOOKUP($H8,Year!$C$7:$DV$7,Year!$C$8:$DV$8),IF(AND(MONTH($H$1)&gt;=5,MONTH($H$1)&lt;=8),LOOKUP($H8,Year!$C$79:$DV$79,Year!$C$80:$DV$80),IF(MONTH($H$1)&gt;=9,LOOKUP($H8,Year!$C$151:$DV$151,Year!$C$152:$DV$152)))))))</f>
        <v>0</v>
      </c>
      <c r="K8" s="81">
        <f ca="1">IF(ISNA(IF(OR(AND(YEAR($H$1)=YEAR(TODAY())+1,MONTH($H$1)&gt;=4),YEAR($H$1)&gt;YEAR(TODAY())+1,YEAR($H$1)&lt;YEAR(TODAY()),$H8=""),"",IF(AND(YEAR($H$1)=YEAR(TODAY())+1,MONTH($H$1)&lt;=3),LOOKUP($H8,Year!$C$241:$CQ$241,Year!$C$243:$CQ$243),IF(MONTH($H$1)&lt;=4,LOOKUP($H8,Year!$C$7:$DV$7,Year!$C$9:$DV$9),IF(AND(MONTH($H$1)&gt;=5,MONTH($H$1)&lt;=8),LOOKUP($H8,Year!$C$79:$DV$79,Year!$C$81:$DV$81),IF(MONTH($H$1)&gt;=9,LOOKUP($H8,Year!$C$151:$DV$151,Year!$C$153:$DV$153))))))),"",IF(OR(AND(YEAR($H$1)=YEAR(TODAY())+1,MONTH($H$1)&gt;=4),YEAR($H$1)&gt;YEAR(TODAY())+1,YEAR($H$1)&lt;YEAR(TODAY()),$H8=""),"",IF(AND(YEAR($H$1)=YEAR(TODAY())+1,MONTH($H$1)&lt;=3),LOOKUP($H8,Year!$C$241:$CQ$241,Year!$C$243:$CQ$243),IF(MONTH($H$1)&lt;=4,LOOKUP($H8,Year!$C$7:$DV$7,Year!$C$9:$DV$9),IF(AND(MONTH($H$1)&gt;=5,MONTH($H$1)&lt;=8),LOOKUP($H8,Year!$C$79:$DV$79,Year!$C$81:$DV$81),IF(MONTH($H$1)&gt;=9,LOOKUP($H8,Year!$C$151:$DV$151,Year!$C$153:$DV$153)))))))</f>
        <v>0</v>
      </c>
      <c r="L8" s="81">
        <f ca="1">IF(ISNA(IF(OR(AND(YEAR($H$1)=YEAR(TODAY())+1,MONTH($H$1)&gt;=4),YEAR($H$1)&gt;YEAR(TODAY())+1,YEAR($H$1)&lt;YEAR(TODAY()),$H8=""),"",IF(AND(YEAR($H$1)=YEAR(TODAY())+1,MONTH($H$1)&lt;=3),LOOKUP($H8,Year!$C$241:$CQ$241,Year!$C$244:$CQ$244),IF(MONTH($H$1)&lt;=4,LOOKUP($H8,Year!$C$7:$DV$7,Year!$C$10:$DV$10),IF(AND(MONTH($H$1)&gt;=5,MONTH($H$1)&lt;=8),LOOKUP($H8,Year!$C$79:$DV$79,Year!$C$82:$DV$82),IF(MONTH($H$1)&gt;=9,LOOKUP($H8,Year!$C$151:$DV$151,Year!$C$154:$DV$154))))))),"",IF(OR(AND(YEAR($H$1)=YEAR(TODAY())+1,MONTH($H$1)&gt;=4),YEAR($H$1)&gt;YEAR(TODAY())+1,YEAR($H$1)&lt;YEAR(TODAY()),$H8=""),"",IF(AND(YEAR($H$1)=YEAR(TODAY())+1,MONTH($H$1)&lt;=3),LOOKUP($H8,Year!$C$241:$CQ$241,Year!$C$244:$CQ$244),IF(MONTH($H$1)&lt;=4,LOOKUP($H8,Year!$C$7:$DV$7,Year!$C$10:$DV$10),IF(AND(MONTH($H$1)&gt;=5,MONTH($H$1)&lt;=8),LOOKUP($H8,Year!$C$79:$DV$79,Year!$C$82:$DV$82),IF(MONTH($H$1)&gt;=9,LOOKUP($H8,Year!$C$151:$DV$151,Year!$C$154:$DV$154)))))))</f>
        <v>0</v>
      </c>
      <c r="M8" s="171"/>
      <c r="N8" s="2">
        <f t="shared" si="5"/>
        <v>42741</v>
      </c>
      <c r="O8" s="75">
        <f t="shared" si="2"/>
        <v>6</v>
      </c>
      <c r="P8" s="81">
        <f ca="1">IF(ISNA(IF(OR(AND(YEAR($N$1)=YEAR(TODAY())+1,MONTH($N$1)&gt;=4),YEAR($N$1)&gt;YEAR(TODAY())+1,YEAR($N$1)&lt;YEAR(TODAY()),$N8=""),"",IF(AND(YEAR($N$1)=YEAR(TODAY())+1,MONTH($N$1)&lt;=3),LOOKUP($N8,Year!$C$241:$CQ$241,Year!$C$242:$CQ$242),IF(MONTH($N$1)&lt;=4,LOOKUP($N8,Year!$C$7:$DV$7,Year!$C$8:$DV$8),IF(AND(MONTH($N$1)&gt;=5,MONTH($N$1)&lt;=8),LOOKUP($N8,Year!$C$79:$DV$79,Year!$C$80:$DV$80),IF(MONTH($N$1)&gt;=9,LOOKUP($N8,Year!$C$151:$DV$151,Year!$C$152:$DV$152))))))),"",IF(OR(AND(YEAR($N$1)=YEAR(TODAY())+1,MONTH($N$1)&gt;=4),YEAR($N$1)&gt;YEAR(TODAY())+1,YEAR($N$1)&lt;YEAR(TODAY()),$N8=""),"",IF(AND(YEAR($N$1)=YEAR(TODAY())+1,MONTH($N$1)&lt;=3),LOOKUP($N8,Year!$C$241:$CQ$241,Year!$C$242:$CQ$242),IF(MONTH($N$1)&lt;=4,LOOKUP($N8,Year!$C$7:$DV$7,Year!$C$8:$DV$8),IF(AND(MONTH($N$1)&gt;=5,MONTH($N$1)&lt;=8),LOOKUP($N8,Year!$C$79:$DV$79,Year!$C$80:$DV$80),IF(MONTH($N$1)&gt;=9,LOOKUP($N8,Year!$C$151:$DV$151,Year!$C$152:$DV$152)))))))</f>
        <v>0</v>
      </c>
      <c r="Q8" s="81">
        <f ca="1">IF(ISNA(IF(OR(AND(YEAR($N$1)=YEAR(TODAY())+1,MONTH($N$1)&gt;=4),YEAR($N$1)&gt;YEAR(TODAY())+1,YEAR($N$1)&lt;YEAR(TODAY()),$N8=""),"",IF(AND(YEAR($N$1)=YEAR(TODAY())+1,MONTH($N$1)&lt;=3),LOOKUP($N8,Year!$C$241:$CQ$241,Year!$C$243:$CQ$243),IF(MONTH($N$1)&lt;=4,LOOKUP($N8,Year!$C$7:$DV$7,Year!$C$9:$DV$9),IF(AND(MONTH($N$1)&gt;=5,MONTH($N$1)&lt;=8),LOOKUP($N8,Year!$C$79:$DV$79,Year!$C$81:$DV$81),IF(MONTH($N$1)&gt;=9,LOOKUP($N8,Year!$C$151:$DV$151,Year!$C$153:$DV$153))))))),"",IF(OR(AND(YEAR($N$1)=YEAR(TODAY())+1,MONTH($N$1)&gt;=4),YEAR($N$1)&gt;YEAR(TODAY())+1,YEAR($N$1)&lt;YEAR(TODAY()),$N8=""),"",IF(AND(YEAR($N$1)=YEAR(TODAY())+1,MONTH($N$1)&lt;=3),LOOKUP($N8,Year!$C$241:$CQ$241,Year!$C$243:$CQ$243),IF(MONTH($N$1)&lt;=4,LOOKUP($N8,Year!$C$7:$DV$7,Year!$C$9:$DV$9),IF(AND(MONTH($N$1)&gt;=5,MONTH($N$1)&lt;=8),LOOKUP($N8,Year!$C$79:$DV$79,Year!$C$81:$DV$81),IF(MONTH($N$1)&gt;=9,LOOKUP($N8,Year!$C$151:$DV$151,Year!$C$153:$DV$153)))))))</f>
        <v>0</v>
      </c>
      <c r="R8" s="81">
        <f ca="1">IF(ISNA(IF(OR(AND(YEAR($N$1)=YEAR(TODAY())+1,MONTH($N$1)&gt;=4),YEAR($N$1)&gt;YEAR(TODAY())+1,YEAR($N$1)&lt;YEAR(TODAY()),$N8=""),"",IF(AND(YEAR($N$1)=YEAR(TODAY())+1,MONTH($N$1)&lt;=3),LOOKUP($N8,Year!$C$241:$CQ$241,Year!$C$244:$CQ$244),IF(MONTH($N$1)&lt;=4,LOOKUP($N8,Year!$C$7:$DV$7,Year!$C$10:$DV$10),IF(AND(MONTH($N$1)&gt;=5,MONTH($N$1)&lt;=8),LOOKUP($N8,Year!$C$79:$DV$79,Year!$C$82:$DV$82),IF(MONTH($N$1)&gt;=9,LOOKUP($N8,Year!$C$151:$DV$151,Year!$C$154:$DV$154))))))),"",IF(OR(AND(YEAR($N$1)=YEAR(TODAY())+1,MONTH($N$1)&gt;=4),YEAR($N$1)&gt;YEAR(TODAY())+1,YEAR($N$1)&lt;YEAR(TODAY()),$N8=""),"",IF(AND(YEAR($N$1)=YEAR(TODAY())+1,MONTH($N$1)&lt;=3),LOOKUP($N8,Year!$C$241:$CQ$241,Year!$C$244:$CQ$244),IF(MONTH($N$1)&lt;=4,LOOKUP($N8,Year!$C$7:$DV$7,Year!$C$10:$DV$10),IF(AND(MONTH($N$1)&gt;=5,MONTH($N$1)&lt;=8),LOOKUP($N8,Year!$C$79:$DV$79,Year!$C$82:$DV$82),IF(MONTH($N$1)&gt;=9,LOOKUP($N8,Year!$C$151:$DV$151,Year!$C$154:$DV$154)))))))</f>
        <v>0</v>
      </c>
    </row>
    <row r="9" spans="1:18" ht="13.5">
      <c r="A9" s="171"/>
      <c r="B9" s="2">
        <f t="shared" si="3"/>
        <v>42681</v>
      </c>
      <c r="C9" s="75">
        <f aca="true" t="shared" si="6" ref="C9:C30">WEEKDAY(B9)</f>
        <v>2</v>
      </c>
      <c r="D9" s="81">
        <f ca="1">IF(ISNA(IF(OR(AND(YEAR($B$1)=YEAR(TODAY())+1,MONTH($B$1)&gt;=4),YEAR($B$1)&gt;YEAR(TODAY())+1,YEAR($B$1)&lt;YEAR(TODAY()),$B9=""),"",IF(AND(YEAR($B$1)=YEAR(TODAY())+1,MONTH($B$1)&lt;=3),LOOKUP($B9,Year!$C$241:$CQ$241,Year!$C$242:$CQ$242),IF(MONTH($B$1)&lt;=4,LOOKUP($B9,Year!$C$7:$DV$7,Year!$C$8:$DV$8),IF(AND(MONTH($B$1)&gt;=5,MONTH($B$1)&lt;=8),LOOKUP($B9,Year!$C$79:$DV$79,Year!$C$80:$DV$80),IF(MONTH($B$1)&gt;=9,LOOKUP($B9,Year!$C$151:$DV$151,Year!$C$152:$DV$152))))))),"",IF(OR(AND(YEAR($B$1)=YEAR(TODAY())+1,MONTH($B$1)&gt;=4),YEAR($B$1)&gt;YEAR(TODAY())+1,YEAR($B$1)&lt;YEAR(TODAY()),$B9=""),"",IF(AND(YEAR($B$1)=YEAR(TODAY())+1,MONTH($B$1)&lt;=3),LOOKUP($B9,Year!$C$241:$CQ$241,Year!$C$242:$CQ$242),IF(MONTH($B$1)&lt;=4,LOOKUP($B9,Year!$C$7:$DV$7,Year!$C$8:$DV$8),IF(AND(MONTH($B$1)&gt;=5,MONTH($B$1)&lt;=8),LOOKUP($B9,Year!$C$79:$DV$79,Year!$C$80:$DV$80),IF(MONTH($B$1)&gt;=9,LOOKUP($B9,Year!$C$151:$DV$151,Year!$C$152:$DV$152)))))))</f>
        <v>0</v>
      </c>
      <c r="E9" s="81">
        <f ca="1">IF(ISNA(IF(OR(AND(YEAR($B$1)=YEAR(TODAY())+1,MONTH($B$1)&gt;=4),YEAR($B$1)&gt;YEAR(TODAY())+1,YEAR($B$1)&lt;YEAR(TODAY()),$B9=""),"",IF(AND(YEAR($B$1)=YEAR(TODAY())+1,MONTH($B$1)&lt;=3),LOOKUP($B9,Year!$C$241:$CQ$241,Year!$C$243:$CQ$243),IF(MONTH($B$1)&lt;=4,LOOKUP($B9,Year!$C$7:$DV$7,Year!$C$9:$DV$9),IF(AND(MONTH($B$1)&gt;=5,MONTH($B$1)&lt;=8),LOOKUP($B9,Year!$C$79:$DV$79,Year!$C$81:$DV$81),IF(MONTH($B$1)&gt;=9,LOOKUP($B9,Year!$C$151:$DV$151,Year!$C$153:$DV$153))))))),"",IF(OR(AND(YEAR($B$1)=YEAR(TODAY())+1,MONTH($B$1)&gt;=4),YEAR($B$1)&gt;YEAR(TODAY())+1,YEAR($B$1)&lt;YEAR(TODAY()),$B9=""),"",IF(AND(YEAR($B$1)=YEAR(TODAY())+1,MONTH($B$1)&lt;=3),LOOKUP($B9,Year!$C$241:$CQ$241,Year!$C$243:$CQ$243),IF(MONTH($B$1)&lt;=4,LOOKUP($B9,Year!$C$7:$DV$7,Year!$C$9:$DV$9),IF(AND(MONTH($B$1)&gt;=5,MONTH($B$1)&lt;=8),LOOKUP($B9,Year!$C$79:$DV$79,Year!$C$81:$DV$81),IF(MONTH($B$1)&gt;=9,LOOKUP($B9,Year!$C$151:$DV$151,Year!$C$153:$DV$153)))))))</f>
        <v>0</v>
      </c>
      <c r="F9" s="81">
        <f ca="1">IF(ISNA(IF(OR(AND(YEAR($B$1)=YEAR(TODAY())+1,MONTH($B$1)&gt;=4),YEAR($B$1)&gt;YEAR(TODAY())+1,YEAR($B$1)&lt;YEAR(TODAY()),$B9=""),"",IF(AND(YEAR($B$1)=YEAR(TODAY())+1,MONTH($B$1)&lt;=3),LOOKUP($B9,Year!$C$241:$CQ$241,Year!$C$244:$CQ$244),IF(MONTH($B$1)&lt;=4,LOOKUP($B9,Year!$C$7:$DV$7,Year!$C$10:$DV$10),IF(AND(MONTH($B$1)&gt;=5,MONTH($B$1)&lt;=8),LOOKUP($B9,Year!$C$79:$DV$79,Year!$C$82:$DV$82),IF(MONTH($B$1)&gt;=9,LOOKUP($B9,Year!$C$151:$DV$151,Year!$C$154:$DV$154))))))),"",IF(OR(AND(YEAR($B$1)=YEAR(TODAY())+1,MONTH($B$1)&gt;=4),YEAR($B$1)&gt;YEAR(TODAY())+1,YEAR($B$1)&lt;YEAR(TODAY()),$B9=""),"",IF(AND(YEAR($B$1)=YEAR(TODAY())+1,MONTH($B$1)&lt;=3),LOOKUP($B9,Year!$C$241:$CQ$241,Year!$C$244:$CQ$244),IF(MONTH($B$1)&lt;=4,LOOKUP($B9,Year!$C$7:$DV$7,Year!$C$10:$DV$10),IF(AND(MONTH($B$1)&gt;=5,MONTH($B$1)&lt;=8),LOOKUP($B9,Year!$C$79:$DV$79,Year!$C$82:$DV$82),IF(MONTH($B$1)&gt;=9,LOOKUP($B9,Year!$C$151:$DV$151,Year!$C$154:$DV$154)))))))</f>
        <v>0</v>
      </c>
      <c r="G9" s="171"/>
      <c r="H9" s="2">
        <f t="shared" si="4"/>
        <v>42711</v>
      </c>
      <c r="I9" s="75">
        <f aca="true" t="shared" si="7" ref="I9:I30">WEEKDAY(H9)</f>
        <v>4</v>
      </c>
      <c r="J9" s="81">
        <f ca="1">IF(ISNA(IF(OR(AND(YEAR($H$1)=YEAR(TODAY())+1,MONTH($H$1)&gt;=4),YEAR($H$1)&gt;YEAR(TODAY())+1,YEAR($H$1)&lt;YEAR(TODAY()),$H9=""),"",IF(AND(YEAR($H$1)=YEAR(TODAY())+1,MONTH($H$1)&lt;=3),LOOKUP($H9,Year!$C$241:$CQ$241,Year!$C$242:$CQ$242),IF(MONTH($H$1)&lt;=4,LOOKUP($H9,Year!$C$7:$DV$7,Year!$C$8:$DV$8),IF(AND(MONTH($H$1)&gt;=5,MONTH($H$1)&lt;=8),LOOKUP($H9,Year!$C$79:$DV$79,Year!$C$80:$DV$80),IF(MONTH($H$1)&gt;=9,LOOKUP($H9,Year!$C$151:$DV$151,Year!$C$152:$DV$152))))))),"",IF(OR(AND(YEAR($H$1)=YEAR(TODAY())+1,MONTH($H$1)&gt;=4),YEAR($H$1)&gt;YEAR(TODAY())+1,YEAR($H$1)&lt;YEAR(TODAY()),$H9=""),"",IF(AND(YEAR($H$1)=YEAR(TODAY())+1,MONTH($H$1)&lt;=3),LOOKUP($H9,Year!$C$241:$CQ$241,Year!$C$242:$CQ$242),IF(MONTH($H$1)&lt;=4,LOOKUP($H9,Year!$C$7:$DV$7,Year!$C$8:$DV$8),IF(AND(MONTH($H$1)&gt;=5,MONTH($H$1)&lt;=8),LOOKUP($H9,Year!$C$79:$DV$79,Year!$C$80:$DV$80),IF(MONTH($H$1)&gt;=9,LOOKUP($H9,Year!$C$151:$DV$151,Year!$C$152:$DV$152)))))))</f>
        <v>0</v>
      </c>
      <c r="K9" s="81">
        <f ca="1">IF(ISNA(IF(OR(AND(YEAR($H$1)=YEAR(TODAY())+1,MONTH($H$1)&gt;=4),YEAR($H$1)&gt;YEAR(TODAY())+1,YEAR($H$1)&lt;YEAR(TODAY()),$H9=""),"",IF(AND(YEAR($H$1)=YEAR(TODAY())+1,MONTH($H$1)&lt;=3),LOOKUP($H9,Year!$C$241:$CQ$241,Year!$C$243:$CQ$243),IF(MONTH($H$1)&lt;=4,LOOKUP($H9,Year!$C$7:$DV$7,Year!$C$9:$DV$9),IF(AND(MONTH($H$1)&gt;=5,MONTH($H$1)&lt;=8),LOOKUP($H9,Year!$C$79:$DV$79,Year!$C$81:$DV$81),IF(MONTH($H$1)&gt;=9,LOOKUP($H9,Year!$C$151:$DV$151,Year!$C$153:$DV$153))))))),"",IF(OR(AND(YEAR($H$1)=YEAR(TODAY())+1,MONTH($H$1)&gt;=4),YEAR($H$1)&gt;YEAR(TODAY())+1,YEAR($H$1)&lt;YEAR(TODAY()),$H9=""),"",IF(AND(YEAR($H$1)=YEAR(TODAY())+1,MONTH($H$1)&lt;=3),LOOKUP($H9,Year!$C$241:$CQ$241,Year!$C$243:$CQ$243),IF(MONTH($H$1)&lt;=4,LOOKUP($H9,Year!$C$7:$DV$7,Year!$C$9:$DV$9),IF(AND(MONTH($H$1)&gt;=5,MONTH($H$1)&lt;=8),LOOKUP($H9,Year!$C$79:$DV$79,Year!$C$81:$DV$81),IF(MONTH($H$1)&gt;=9,LOOKUP($H9,Year!$C$151:$DV$151,Year!$C$153:$DV$153)))))))</f>
        <v>0</v>
      </c>
      <c r="L9" s="81">
        <f ca="1">IF(ISNA(IF(OR(AND(YEAR($H$1)=YEAR(TODAY())+1,MONTH($H$1)&gt;=4),YEAR($H$1)&gt;YEAR(TODAY())+1,YEAR($H$1)&lt;YEAR(TODAY()),$H9=""),"",IF(AND(YEAR($H$1)=YEAR(TODAY())+1,MONTH($H$1)&lt;=3),LOOKUP($H9,Year!$C$241:$CQ$241,Year!$C$244:$CQ$244),IF(MONTH($H$1)&lt;=4,LOOKUP($H9,Year!$C$7:$DV$7,Year!$C$10:$DV$10),IF(AND(MONTH($H$1)&gt;=5,MONTH($H$1)&lt;=8),LOOKUP($H9,Year!$C$79:$DV$79,Year!$C$82:$DV$82),IF(MONTH($H$1)&gt;=9,LOOKUP($H9,Year!$C$151:$DV$151,Year!$C$154:$DV$154))))))),"",IF(OR(AND(YEAR($H$1)=YEAR(TODAY())+1,MONTH($H$1)&gt;=4),YEAR($H$1)&gt;YEAR(TODAY())+1,YEAR($H$1)&lt;YEAR(TODAY()),$H9=""),"",IF(AND(YEAR($H$1)=YEAR(TODAY())+1,MONTH($H$1)&lt;=3),LOOKUP($H9,Year!$C$241:$CQ$241,Year!$C$244:$CQ$244),IF(MONTH($H$1)&lt;=4,LOOKUP($H9,Year!$C$7:$DV$7,Year!$C$10:$DV$10),IF(AND(MONTH($H$1)&gt;=5,MONTH($H$1)&lt;=8),LOOKUP($H9,Year!$C$79:$DV$79,Year!$C$82:$DV$82),IF(MONTH($H$1)&gt;=9,LOOKUP($H9,Year!$C$151:$DV$151,Year!$C$154:$DV$154)))))))</f>
        <v>0</v>
      </c>
      <c r="M9" s="171"/>
      <c r="N9" s="2">
        <f t="shared" si="5"/>
        <v>42742</v>
      </c>
      <c r="O9" s="75">
        <f aca="true" t="shared" si="8" ref="O9:O30">WEEKDAY(N9)</f>
        <v>7</v>
      </c>
      <c r="P9" s="81">
        <f ca="1">IF(ISNA(IF(OR(AND(YEAR($N$1)=YEAR(TODAY())+1,MONTH($N$1)&gt;=4),YEAR($N$1)&gt;YEAR(TODAY())+1,YEAR($N$1)&lt;YEAR(TODAY()),$N9=""),"",IF(AND(YEAR($N$1)=YEAR(TODAY())+1,MONTH($N$1)&lt;=3),LOOKUP($N9,Year!$C$241:$CQ$241,Year!$C$242:$CQ$242),IF(MONTH($N$1)&lt;=4,LOOKUP($N9,Year!$C$7:$DV$7,Year!$C$8:$DV$8),IF(AND(MONTH($N$1)&gt;=5,MONTH($N$1)&lt;=8),LOOKUP($N9,Year!$C$79:$DV$79,Year!$C$80:$DV$80),IF(MONTH($N$1)&gt;=9,LOOKUP($N9,Year!$C$151:$DV$151,Year!$C$152:$DV$152))))))),"",IF(OR(AND(YEAR($N$1)=YEAR(TODAY())+1,MONTH($N$1)&gt;=4),YEAR($N$1)&gt;YEAR(TODAY())+1,YEAR($N$1)&lt;YEAR(TODAY()),$N9=""),"",IF(AND(YEAR($N$1)=YEAR(TODAY())+1,MONTH($N$1)&lt;=3),LOOKUP($N9,Year!$C$241:$CQ$241,Year!$C$242:$CQ$242),IF(MONTH($N$1)&lt;=4,LOOKUP($N9,Year!$C$7:$DV$7,Year!$C$8:$DV$8),IF(AND(MONTH($N$1)&gt;=5,MONTH($N$1)&lt;=8),LOOKUP($N9,Year!$C$79:$DV$79,Year!$C$80:$DV$80),IF(MONTH($N$1)&gt;=9,LOOKUP($N9,Year!$C$151:$DV$151,Year!$C$152:$DV$152)))))))</f>
        <v>0</v>
      </c>
      <c r="Q9" s="81">
        <f ca="1">IF(ISNA(IF(OR(AND(YEAR($N$1)=YEAR(TODAY())+1,MONTH($N$1)&gt;=4),YEAR($N$1)&gt;YEAR(TODAY())+1,YEAR($N$1)&lt;YEAR(TODAY()),$N9=""),"",IF(AND(YEAR($N$1)=YEAR(TODAY())+1,MONTH($N$1)&lt;=3),LOOKUP($N9,Year!$C$241:$CQ$241,Year!$C$243:$CQ$243),IF(MONTH($N$1)&lt;=4,LOOKUP($N9,Year!$C$7:$DV$7,Year!$C$9:$DV$9),IF(AND(MONTH($N$1)&gt;=5,MONTH($N$1)&lt;=8),LOOKUP($N9,Year!$C$79:$DV$79,Year!$C$81:$DV$81),IF(MONTH($N$1)&gt;=9,LOOKUP($N9,Year!$C$151:$DV$151,Year!$C$153:$DV$153))))))),"",IF(OR(AND(YEAR($N$1)=YEAR(TODAY())+1,MONTH($N$1)&gt;=4),YEAR($N$1)&gt;YEAR(TODAY())+1,YEAR($N$1)&lt;YEAR(TODAY()),$N9=""),"",IF(AND(YEAR($N$1)=YEAR(TODAY())+1,MONTH($N$1)&lt;=3),LOOKUP($N9,Year!$C$241:$CQ$241,Year!$C$243:$CQ$243),IF(MONTH($N$1)&lt;=4,LOOKUP($N9,Year!$C$7:$DV$7,Year!$C$9:$DV$9),IF(AND(MONTH($N$1)&gt;=5,MONTH($N$1)&lt;=8),LOOKUP($N9,Year!$C$79:$DV$79,Year!$C$81:$DV$81),IF(MONTH($N$1)&gt;=9,LOOKUP($N9,Year!$C$151:$DV$151,Year!$C$153:$DV$153)))))))</f>
        <v>0</v>
      </c>
      <c r="R9" s="81">
        <f ca="1">IF(ISNA(IF(OR(AND(YEAR($N$1)=YEAR(TODAY())+1,MONTH($N$1)&gt;=4),YEAR($N$1)&gt;YEAR(TODAY())+1,YEAR($N$1)&lt;YEAR(TODAY()),$N9=""),"",IF(AND(YEAR($N$1)=YEAR(TODAY())+1,MONTH($N$1)&lt;=3),LOOKUP($N9,Year!$C$241:$CQ$241,Year!$C$244:$CQ$244),IF(MONTH($N$1)&lt;=4,LOOKUP($N9,Year!$C$7:$DV$7,Year!$C$10:$DV$10),IF(AND(MONTH($N$1)&gt;=5,MONTH($N$1)&lt;=8),LOOKUP($N9,Year!$C$79:$DV$79,Year!$C$82:$DV$82),IF(MONTH($N$1)&gt;=9,LOOKUP($N9,Year!$C$151:$DV$151,Year!$C$154:$DV$154))))))),"",IF(OR(AND(YEAR($N$1)=YEAR(TODAY())+1,MONTH($N$1)&gt;=4),YEAR($N$1)&gt;YEAR(TODAY())+1,YEAR($N$1)&lt;YEAR(TODAY()),$N9=""),"",IF(AND(YEAR($N$1)=YEAR(TODAY())+1,MONTH($N$1)&lt;=3),LOOKUP($N9,Year!$C$241:$CQ$241,Year!$C$244:$CQ$244),IF(MONTH($N$1)&lt;=4,LOOKUP($N9,Year!$C$7:$DV$7,Year!$C$10:$DV$10),IF(AND(MONTH($N$1)&gt;=5,MONTH($N$1)&lt;=8),LOOKUP($N9,Year!$C$79:$DV$79,Year!$C$82:$DV$82),IF(MONTH($N$1)&gt;=9,LOOKUP($N9,Year!$C$151:$DV$151,Year!$C$154:$DV$154)))))))</f>
        <v>0</v>
      </c>
    </row>
    <row r="10" spans="1:18" ht="13.5">
      <c r="A10" s="171"/>
      <c r="B10" s="2">
        <f t="shared" si="3"/>
        <v>42682</v>
      </c>
      <c r="C10" s="75">
        <f t="shared" si="6"/>
        <v>3</v>
      </c>
      <c r="D10" s="81">
        <f ca="1">IF(ISNA(IF(OR(AND(YEAR($B$1)=YEAR(TODAY())+1,MONTH($B$1)&gt;=4),YEAR($B$1)&gt;YEAR(TODAY())+1,YEAR($B$1)&lt;YEAR(TODAY()),$B10=""),"",IF(AND(YEAR($B$1)=YEAR(TODAY())+1,MONTH($B$1)&lt;=3),LOOKUP($B10,Year!$C$241:$CQ$241,Year!$C$242:$CQ$242),IF(MONTH($B$1)&lt;=4,LOOKUP($B10,Year!$C$7:$DV$7,Year!$C$8:$DV$8),IF(AND(MONTH($B$1)&gt;=5,MONTH($B$1)&lt;=8),LOOKUP($B10,Year!$C$79:$DV$79,Year!$C$80:$DV$80),IF(MONTH($B$1)&gt;=9,LOOKUP($B10,Year!$C$151:$DV$151,Year!$C$152:$DV$152))))))),"",IF(OR(AND(YEAR($B$1)=YEAR(TODAY())+1,MONTH($B$1)&gt;=4),YEAR($B$1)&gt;YEAR(TODAY())+1,YEAR($B$1)&lt;YEAR(TODAY()),$B10=""),"",IF(AND(YEAR($B$1)=YEAR(TODAY())+1,MONTH($B$1)&lt;=3),LOOKUP($B10,Year!$C$241:$CQ$241,Year!$C$242:$CQ$242),IF(MONTH($B$1)&lt;=4,LOOKUP($B10,Year!$C$7:$DV$7,Year!$C$8:$DV$8),IF(AND(MONTH($B$1)&gt;=5,MONTH($B$1)&lt;=8),LOOKUP($B10,Year!$C$79:$DV$79,Year!$C$80:$DV$80),IF(MONTH($B$1)&gt;=9,LOOKUP($B10,Year!$C$151:$DV$151,Year!$C$152:$DV$152)))))))</f>
        <v>0</v>
      </c>
      <c r="E10" s="81">
        <f ca="1">IF(ISNA(IF(OR(AND(YEAR($B$1)=YEAR(TODAY())+1,MONTH($B$1)&gt;=4),YEAR($B$1)&gt;YEAR(TODAY())+1,YEAR($B$1)&lt;YEAR(TODAY()),$B10=""),"",IF(AND(YEAR($B$1)=YEAR(TODAY())+1,MONTH($B$1)&lt;=3),LOOKUP($B10,Year!$C$241:$CQ$241,Year!$C$243:$CQ$243),IF(MONTH($B$1)&lt;=4,LOOKUP($B10,Year!$C$7:$DV$7,Year!$C$9:$DV$9),IF(AND(MONTH($B$1)&gt;=5,MONTH($B$1)&lt;=8),LOOKUP($B10,Year!$C$79:$DV$79,Year!$C$81:$DV$81),IF(MONTH($B$1)&gt;=9,LOOKUP($B10,Year!$C$151:$DV$151,Year!$C$153:$DV$153))))))),"",IF(OR(AND(YEAR($B$1)=YEAR(TODAY())+1,MONTH($B$1)&gt;=4),YEAR($B$1)&gt;YEAR(TODAY())+1,YEAR($B$1)&lt;YEAR(TODAY()),$B10=""),"",IF(AND(YEAR($B$1)=YEAR(TODAY())+1,MONTH($B$1)&lt;=3),LOOKUP($B10,Year!$C$241:$CQ$241,Year!$C$243:$CQ$243),IF(MONTH($B$1)&lt;=4,LOOKUP($B10,Year!$C$7:$DV$7,Year!$C$9:$DV$9),IF(AND(MONTH($B$1)&gt;=5,MONTH($B$1)&lt;=8),LOOKUP($B10,Year!$C$79:$DV$79,Year!$C$81:$DV$81),IF(MONTH($B$1)&gt;=9,LOOKUP($B10,Year!$C$151:$DV$151,Year!$C$153:$DV$153)))))))</f>
        <v>0</v>
      </c>
      <c r="F10" s="81">
        <f ca="1">IF(ISNA(IF(OR(AND(YEAR($B$1)=YEAR(TODAY())+1,MONTH($B$1)&gt;=4),YEAR($B$1)&gt;YEAR(TODAY())+1,YEAR($B$1)&lt;YEAR(TODAY()),$B10=""),"",IF(AND(YEAR($B$1)=YEAR(TODAY())+1,MONTH($B$1)&lt;=3),LOOKUP($B10,Year!$C$241:$CQ$241,Year!$C$244:$CQ$244),IF(MONTH($B$1)&lt;=4,LOOKUP($B10,Year!$C$7:$DV$7,Year!$C$10:$DV$10),IF(AND(MONTH($B$1)&gt;=5,MONTH($B$1)&lt;=8),LOOKUP($B10,Year!$C$79:$DV$79,Year!$C$82:$DV$82),IF(MONTH($B$1)&gt;=9,LOOKUP($B10,Year!$C$151:$DV$151,Year!$C$154:$DV$154))))))),"",IF(OR(AND(YEAR($B$1)=YEAR(TODAY())+1,MONTH($B$1)&gt;=4),YEAR($B$1)&gt;YEAR(TODAY())+1,YEAR($B$1)&lt;YEAR(TODAY()),$B10=""),"",IF(AND(YEAR($B$1)=YEAR(TODAY())+1,MONTH($B$1)&lt;=3),LOOKUP($B10,Year!$C$241:$CQ$241,Year!$C$244:$CQ$244),IF(MONTH($B$1)&lt;=4,LOOKUP($B10,Year!$C$7:$DV$7,Year!$C$10:$DV$10),IF(AND(MONTH($B$1)&gt;=5,MONTH($B$1)&lt;=8),LOOKUP($B10,Year!$C$79:$DV$79,Year!$C$82:$DV$82),IF(MONTH($B$1)&gt;=9,LOOKUP($B10,Year!$C$151:$DV$151,Year!$C$154:$DV$154)))))))</f>
        <v>0</v>
      </c>
      <c r="G10" s="171"/>
      <c r="H10" s="2">
        <f t="shared" si="4"/>
        <v>42712</v>
      </c>
      <c r="I10" s="75">
        <f t="shared" si="7"/>
        <v>5</v>
      </c>
      <c r="J10" s="81">
        <f ca="1">IF(ISNA(IF(OR(AND(YEAR($H$1)=YEAR(TODAY())+1,MONTH($H$1)&gt;=4),YEAR($H$1)&gt;YEAR(TODAY())+1,YEAR($H$1)&lt;YEAR(TODAY()),$H10=""),"",IF(AND(YEAR($H$1)=YEAR(TODAY())+1,MONTH($H$1)&lt;=3),LOOKUP($H10,Year!$C$241:$CQ$241,Year!$C$242:$CQ$242),IF(MONTH($H$1)&lt;=4,LOOKUP($H10,Year!$C$7:$DV$7,Year!$C$8:$DV$8),IF(AND(MONTH($H$1)&gt;=5,MONTH($H$1)&lt;=8),LOOKUP($H10,Year!$C$79:$DV$79,Year!$C$80:$DV$80),IF(MONTH($H$1)&gt;=9,LOOKUP($H10,Year!$C$151:$DV$151,Year!$C$152:$DV$152))))))),"",IF(OR(AND(YEAR($H$1)=YEAR(TODAY())+1,MONTH($H$1)&gt;=4),YEAR($H$1)&gt;YEAR(TODAY())+1,YEAR($H$1)&lt;YEAR(TODAY()),$H10=""),"",IF(AND(YEAR($H$1)=YEAR(TODAY())+1,MONTH($H$1)&lt;=3),LOOKUP($H10,Year!$C$241:$CQ$241,Year!$C$242:$CQ$242),IF(MONTH($H$1)&lt;=4,LOOKUP($H10,Year!$C$7:$DV$7,Year!$C$8:$DV$8),IF(AND(MONTH($H$1)&gt;=5,MONTH($H$1)&lt;=8),LOOKUP($H10,Year!$C$79:$DV$79,Year!$C$80:$DV$80),IF(MONTH($H$1)&gt;=9,LOOKUP($H10,Year!$C$151:$DV$151,Year!$C$152:$DV$152)))))))</f>
        <v>0</v>
      </c>
      <c r="K10" s="81">
        <f ca="1">IF(ISNA(IF(OR(AND(YEAR($H$1)=YEAR(TODAY())+1,MONTH($H$1)&gt;=4),YEAR($H$1)&gt;YEAR(TODAY())+1,YEAR($H$1)&lt;YEAR(TODAY()),$H10=""),"",IF(AND(YEAR($H$1)=YEAR(TODAY())+1,MONTH($H$1)&lt;=3),LOOKUP($H10,Year!$C$241:$CQ$241,Year!$C$243:$CQ$243),IF(MONTH($H$1)&lt;=4,LOOKUP($H10,Year!$C$7:$DV$7,Year!$C$9:$DV$9),IF(AND(MONTH($H$1)&gt;=5,MONTH($H$1)&lt;=8),LOOKUP($H10,Year!$C$79:$DV$79,Year!$C$81:$DV$81),IF(MONTH($H$1)&gt;=9,LOOKUP($H10,Year!$C$151:$DV$151,Year!$C$153:$DV$153))))))),"",IF(OR(AND(YEAR($H$1)=YEAR(TODAY())+1,MONTH($H$1)&gt;=4),YEAR($H$1)&gt;YEAR(TODAY())+1,YEAR($H$1)&lt;YEAR(TODAY()),$H10=""),"",IF(AND(YEAR($H$1)=YEAR(TODAY())+1,MONTH($H$1)&lt;=3),LOOKUP($H10,Year!$C$241:$CQ$241,Year!$C$243:$CQ$243),IF(MONTH($H$1)&lt;=4,LOOKUP($H10,Year!$C$7:$DV$7,Year!$C$9:$DV$9),IF(AND(MONTH($H$1)&gt;=5,MONTH($H$1)&lt;=8),LOOKUP($H10,Year!$C$79:$DV$79,Year!$C$81:$DV$81),IF(MONTH($H$1)&gt;=9,LOOKUP($H10,Year!$C$151:$DV$151,Year!$C$153:$DV$153)))))))</f>
        <v>0</v>
      </c>
      <c r="L10" s="81">
        <f ca="1">IF(ISNA(IF(OR(AND(YEAR($H$1)=YEAR(TODAY())+1,MONTH($H$1)&gt;=4),YEAR($H$1)&gt;YEAR(TODAY())+1,YEAR($H$1)&lt;YEAR(TODAY()),$H10=""),"",IF(AND(YEAR($H$1)=YEAR(TODAY())+1,MONTH($H$1)&lt;=3),LOOKUP($H10,Year!$C$241:$CQ$241,Year!$C$244:$CQ$244),IF(MONTH($H$1)&lt;=4,LOOKUP($H10,Year!$C$7:$DV$7,Year!$C$10:$DV$10),IF(AND(MONTH($H$1)&gt;=5,MONTH($H$1)&lt;=8),LOOKUP($H10,Year!$C$79:$DV$79,Year!$C$82:$DV$82),IF(MONTH($H$1)&gt;=9,LOOKUP($H10,Year!$C$151:$DV$151,Year!$C$154:$DV$154))))))),"",IF(OR(AND(YEAR($H$1)=YEAR(TODAY())+1,MONTH($H$1)&gt;=4),YEAR($H$1)&gt;YEAR(TODAY())+1,YEAR($H$1)&lt;YEAR(TODAY()),$H10=""),"",IF(AND(YEAR($H$1)=YEAR(TODAY())+1,MONTH($H$1)&lt;=3),LOOKUP($H10,Year!$C$241:$CQ$241,Year!$C$244:$CQ$244),IF(MONTH($H$1)&lt;=4,LOOKUP($H10,Year!$C$7:$DV$7,Year!$C$10:$DV$10),IF(AND(MONTH($H$1)&gt;=5,MONTH($H$1)&lt;=8),LOOKUP($H10,Year!$C$79:$DV$79,Year!$C$82:$DV$82),IF(MONTH($H$1)&gt;=9,LOOKUP($H10,Year!$C$151:$DV$151,Year!$C$154:$DV$154)))))))</f>
        <v>0</v>
      </c>
      <c r="M10" s="171"/>
      <c r="N10" s="2">
        <f t="shared" si="5"/>
        <v>42743</v>
      </c>
      <c r="O10" s="75">
        <f t="shared" si="8"/>
        <v>1</v>
      </c>
      <c r="P10" s="81">
        <f ca="1">IF(ISNA(IF(OR(AND(YEAR($N$1)=YEAR(TODAY())+1,MONTH($N$1)&gt;=4),YEAR($N$1)&gt;YEAR(TODAY())+1,YEAR($N$1)&lt;YEAR(TODAY()),$N10=""),"",IF(AND(YEAR($N$1)=YEAR(TODAY())+1,MONTH($N$1)&lt;=3),LOOKUP($N10,Year!$C$241:$CQ$241,Year!$C$242:$CQ$242),IF(MONTH($N$1)&lt;=4,LOOKUP($N10,Year!$C$7:$DV$7,Year!$C$8:$DV$8),IF(AND(MONTH($N$1)&gt;=5,MONTH($N$1)&lt;=8),LOOKUP($N10,Year!$C$79:$DV$79,Year!$C$80:$DV$80),IF(MONTH($N$1)&gt;=9,LOOKUP($N10,Year!$C$151:$DV$151,Year!$C$152:$DV$152))))))),"",IF(OR(AND(YEAR($N$1)=YEAR(TODAY())+1,MONTH($N$1)&gt;=4),YEAR($N$1)&gt;YEAR(TODAY())+1,YEAR($N$1)&lt;YEAR(TODAY()),$N10=""),"",IF(AND(YEAR($N$1)=YEAR(TODAY())+1,MONTH($N$1)&lt;=3),LOOKUP($N10,Year!$C$241:$CQ$241,Year!$C$242:$CQ$242),IF(MONTH($N$1)&lt;=4,LOOKUP($N10,Year!$C$7:$DV$7,Year!$C$8:$DV$8),IF(AND(MONTH($N$1)&gt;=5,MONTH($N$1)&lt;=8),LOOKUP($N10,Year!$C$79:$DV$79,Year!$C$80:$DV$80),IF(MONTH($N$1)&gt;=9,LOOKUP($N10,Year!$C$151:$DV$151,Year!$C$152:$DV$152)))))))</f>
        <v>0</v>
      </c>
      <c r="Q10" s="81">
        <f ca="1">IF(ISNA(IF(OR(AND(YEAR($N$1)=YEAR(TODAY())+1,MONTH($N$1)&gt;=4),YEAR($N$1)&gt;YEAR(TODAY())+1,YEAR($N$1)&lt;YEAR(TODAY()),$N10=""),"",IF(AND(YEAR($N$1)=YEAR(TODAY())+1,MONTH($N$1)&lt;=3),LOOKUP($N10,Year!$C$241:$CQ$241,Year!$C$243:$CQ$243),IF(MONTH($N$1)&lt;=4,LOOKUP($N10,Year!$C$7:$DV$7,Year!$C$9:$DV$9),IF(AND(MONTH($N$1)&gt;=5,MONTH($N$1)&lt;=8),LOOKUP($N10,Year!$C$79:$DV$79,Year!$C$81:$DV$81),IF(MONTH($N$1)&gt;=9,LOOKUP($N10,Year!$C$151:$DV$151,Year!$C$153:$DV$153))))))),"",IF(OR(AND(YEAR($N$1)=YEAR(TODAY())+1,MONTH($N$1)&gt;=4),YEAR($N$1)&gt;YEAR(TODAY())+1,YEAR($N$1)&lt;YEAR(TODAY()),$N10=""),"",IF(AND(YEAR($N$1)=YEAR(TODAY())+1,MONTH($N$1)&lt;=3),LOOKUP($N10,Year!$C$241:$CQ$241,Year!$C$243:$CQ$243),IF(MONTH($N$1)&lt;=4,LOOKUP($N10,Year!$C$7:$DV$7,Year!$C$9:$DV$9),IF(AND(MONTH($N$1)&gt;=5,MONTH($N$1)&lt;=8),LOOKUP($N10,Year!$C$79:$DV$79,Year!$C$81:$DV$81),IF(MONTH($N$1)&gt;=9,LOOKUP($N10,Year!$C$151:$DV$151,Year!$C$153:$DV$153)))))))</f>
        <v>0</v>
      </c>
      <c r="R10" s="81">
        <f ca="1">IF(ISNA(IF(OR(AND(YEAR($N$1)=YEAR(TODAY())+1,MONTH($N$1)&gt;=4),YEAR($N$1)&gt;YEAR(TODAY())+1,YEAR($N$1)&lt;YEAR(TODAY()),$N10=""),"",IF(AND(YEAR($N$1)=YEAR(TODAY())+1,MONTH($N$1)&lt;=3),LOOKUP($N10,Year!$C$241:$CQ$241,Year!$C$244:$CQ$244),IF(MONTH($N$1)&lt;=4,LOOKUP($N10,Year!$C$7:$DV$7,Year!$C$10:$DV$10),IF(AND(MONTH($N$1)&gt;=5,MONTH($N$1)&lt;=8),LOOKUP($N10,Year!$C$79:$DV$79,Year!$C$82:$DV$82),IF(MONTH($N$1)&gt;=9,LOOKUP($N10,Year!$C$151:$DV$151,Year!$C$154:$DV$154))))))),"",IF(OR(AND(YEAR($N$1)=YEAR(TODAY())+1,MONTH($N$1)&gt;=4),YEAR($N$1)&gt;YEAR(TODAY())+1,YEAR($N$1)&lt;YEAR(TODAY()),$N10=""),"",IF(AND(YEAR($N$1)=YEAR(TODAY())+1,MONTH($N$1)&lt;=3),LOOKUP($N10,Year!$C$241:$CQ$241,Year!$C$244:$CQ$244),IF(MONTH($N$1)&lt;=4,LOOKUP($N10,Year!$C$7:$DV$7,Year!$C$10:$DV$10),IF(AND(MONTH($N$1)&gt;=5,MONTH($N$1)&lt;=8),LOOKUP($N10,Year!$C$79:$DV$79,Year!$C$82:$DV$82),IF(MONTH($N$1)&gt;=9,LOOKUP($N10,Year!$C$151:$DV$151,Year!$C$154:$DV$154)))))))</f>
        <v>0</v>
      </c>
    </row>
    <row r="11" spans="1:18" ht="13.5">
      <c r="A11" s="171"/>
      <c r="B11" s="2">
        <f t="shared" si="3"/>
        <v>42683</v>
      </c>
      <c r="C11" s="75">
        <f t="shared" si="6"/>
        <v>4</v>
      </c>
      <c r="D11" s="81">
        <f ca="1">IF(ISNA(IF(OR(AND(YEAR($B$1)=YEAR(TODAY())+1,MONTH($B$1)&gt;=4),YEAR($B$1)&gt;YEAR(TODAY())+1,YEAR($B$1)&lt;YEAR(TODAY()),$B11=""),"",IF(AND(YEAR($B$1)=YEAR(TODAY())+1,MONTH($B$1)&lt;=3),LOOKUP($B11,Year!$C$241:$CQ$241,Year!$C$242:$CQ$242),IF(MONTH($B$1)&lt;=4,LOOKUP($B11,Year!$C$7:$DV$7,Year!$C$8:$DV$8),IF(AND(MONTH($B$1)&gt;=5,MONTH($B$1)&lt;=8),LOOKUP($B11,Year!$C$79:$DV$79,Year!$C$80:$DV$80),IF(MONTH($B$1)&gt;=9,LOOKUP($B11,Year!$C$151:$DV$151,Year!$C$152:$DV$152))))))),"",IF(OR(AND(YEAR($B$1)=YEAR(TODAY())+1,MONTH($B$1)&gt;=4),YEAR($B$1)&gt;YEAR(TODAY())+1,YEAR($B$1)&lt;YEAR(TODAY()),$B11=""),"",IF(AND(YEAR($B$1)=YEAR(TODAY())+1,MONTH($B$1)&lt;=3),LOOKUP($B11,Year!$C$241:$CQ$241,Year!$C$242:$CQ$242),IF(MONTH($B$1)&lt;=4,LOOKUP($B11,Year!$C$7:$DV$7,Year!$C$8:$DV$8),IF(AND(MONTH($B$1)&gt;=5,MONTH($B$1)&lt;=8),LOOKUP($B11,Year!$C$79:$DV$79,Year!$C$80:$DV$80),IF(MONTH($B$1)&gt;=9,LOOKUP($B11,Year!$C$151:$DV$151,Year!$C$152:$DV$152)))))))</f>
        <v>0</v>
      </c>
      <c r="E11" s="81">
        <f ca="1">IF(ISNA(IF(OR(AND(YEAR($B$1)=YEAR(TODAY())+1,MONTH($B$1)&gt;=4),YEAR($B$1)&gt;YEAR(TODAY())+1,YEAR($B$1)&lt;YEAR(TODAY()),$B11=""),"",IF(AND(YEAR($B$1)=YEAR(TODAY())+1,MONTH($B$1)&lt;=3),LOOKUP($B11,Year!$C$241:$CQ$241,Year!$C$243:$CQ$243),IF(MONTH($B$1)&lt;=4,LOOKUP($B11,Year!$C$7:$DV$7,Year!$C$9:$DV$9),IF(AND(MONTH($B$1)&gt;=5,MONTH($B$1)&lt;=8),LOOKUP($B11,Year!$C$79:$DV$79,Year!$C$81:$DV$81),IF(MONTH($B$1)&gt;=9,LOOKUP($B11,Year!$C$151:$DV$151,Year!$C$153:$DV$153))))))),"",IF(OR(AND(YEAR($B$1)=YEAR(TODAY())+1,MONTH($B$1)&gt;=4),YEAR($B$1)&gt;YEAR(TODAY())+1,YEAR($B$1)&lt;YEAR(TODAY()),$B11=""),"",IF(AND(YEAR($B$1)=YEAR(TODAY())+1,MONTH($B$1)&lt;=3),LOOKUP($B11,Year!$C$241:$CQ$241,Year!$C$243:$CQ$243),IF(MONTH($B$1)&lt;=4,LOOKUP($B11,Year!$C$7:$DV$7,Year!$C$9:$DV$9),IF(AND(MONTH($B$1)&gt;=5,MONTH($B$1)&lt;=8),LOOKUP($B11,Year!$C$79:$DV$79,Year!$C$81:$DV$81),IF(MONTH($B$1)&gt;=9,LOOKUP($B11,Year!$C$151:$DV$151,Year!$C$153:$DV$153)))))))</f>
        <v>0</v>
      </c>
      <c r="F11" s="81">
        <f ca="1">IF(ISNA(IF(OR(AND(YEAR($B$1)=YEAR(TODAY())+1,MONTH($B$1)&gt;=4),YEAR($B$1)&gt;YEAR(TODAY())+1,YEAR($B$1)&lt;YEAR(TODAY()),$B11=""),"",IF(AND(YEAR($B$1)=YEAR(TODAY())+1,MONTH($B$1)&lt;=3),LOOKUP($B11,Year!$C$241:$CQ$241,Year!$C$244:$CQ$244),IF(MONTH($B$1)&lt;=4,LOOKUP($B11,Year!$C$7:$DV$7,Year!$C$10:$DV$10),IF(AND(MONTH($B$1)&gt;=5,MONTH($B$1)&lt;=8),LOOKUP($B11,Year!$C$79:$DV$79,Year!$C$82:$DV$82),IF(MONTH($B$1)&gt;=9,LOOKUP($B11,Year!$C$151:$DV$151,Year!$C$154:$DV$154))))))),"",IF(OR(AND(YEAR($B$1)=YEAR(TODAY())+1,MONTH($B$1)&gt;=4),YEAR($B$1)&gt;YEAR(TODAY())+1,YEAR($B$1)&lt;YEAR(TODAY()),$B11=""),"",IF(AND(YEAR($B$1)=YEAR(TODAY())+1,MONTH($B$1)&lt;=3),LOOKUP($B11,Year!$C$241:$CQ$241,Year!$C$244:$CQ$244),IF(MONTH($B$1)&lt;=4,LOOKUP($B11,Year!$C$7:$DV$7,Year!$C$10:$DV$10),IF(AND(MONTH($B$1)&gt;=5,MONTH($B$1)&lt;=8),LOOKUP($B11,Year!$C$79:$DV$79,Year!$C$82:$DV$82),IF(MONTH($B$1)&gt;=9,LOOKUP($B11,Year!$C$151:$DV$151,Year!$C$154:$DV$154)))))))</f>
        <v>0</v>
      </c>
      <c r="G11" s="171"/>
      <c r="H11" s="2">
        <f t="shared" si="4"/>
        <v>42713</v>
      </c>
      <c r="I11" s="75">
        <f t="shared" si="7"/>
        <v>6</v>
      </c>
      <c r="J11" s="81">
        <f ca="1">IF(ISNA(IF(OR(AND(YEAR($H$1)=YEAR(TODAY())+1,MONTH($H$1)&gt;=4),YEAR($H$1)&gt;YEAR(TODAY())+1,YEAR($H$1)&lt;YEAR(TODAY()),$H11=""),"",IF(AND(YEAR($H$1)=YEAR(TODAY())+1,MONTH($H$1)&lt;=3),LOOKUP($H11,Year!$C$241:$CQ$241,Year!$C$242:$CQ$242),IF(MONTH($H$1)&lt;=4,LOOKUP($H11,Year!$C$7:$DV$7,Year!$C$8:$DV$8),IF(AND(MONTH($H$1)&gt;=5,MONTH($H$1)&lt;=8),LOOKUP($H11,Year!$C$79:$DV$79,Year!$C$80:$DV$80),IF(MONTH($H$1)&gt;=9,LOOKUP($H11,Year!$C$151:$DV$151,Year!$C$152:$DV$152))))))),"",IF(OR(AND(YEAR($H$1)=YEAR(TODAY())+1,MONTH($H$1)&gt;=4),YEAR($H$1)&gt;YEAR(TODAY())+1,YEAR($H$1)&lt;YEAR(TODAY()),$H11=""),"",IF(AND(YEAR($H$1)=YEAR(TODAY())+1,MONTH($H$1)&lt;=3),LOOKUP($H11,Year!$C$241:$CQ$241,Year!$C$242:$CQ$242),IF(MONTH($H$1)&lt;=4,LOOKUP($H11,Year!$C$7:$DV$7,Year!$C$8:$DV$8),IF(AND(MONTH($H$1)&gt;=5,MONTH($H$1)&lt;=8),LOOKUP($H11,Year!$C$79:$DV$79,Year!$C$80:$DV$80),IF(MONTH($H$1)&gt;=9,LOOKUP($H11,Year!$C$151:$DV$151,Year!$C$152:$DV$152)))))))</f>
        <v>0</v>
      </c>
      <c r="K11" s="81">
        <f ca="1">IF(ISNA(IF(OR(AND(YEAR($H$1)=YEAR(TODAY())+1,MONTH($H$1)&gt;=4),YEAR($H$1)&gt;YEAR(TODAY())+1,YEAR($H$1)&lt;YEAR(TODAY()),$H11=""),"",IF(AND(YEAR($H$1)=YEAR(TODAY())+1,MONTH($H$1)&lt;=3),LOOKUP($H11,Year!$C$241:$CQ$241,Year!$C$243:$CQ$243),IF(MONTH($H$1)&lt;=4,LOOKUP($H11,Year!$C$7:$DV$7,Year!$C$9:$DV$9),IF(AND(MONTH($H$1)&gt;=5,MONTH($H$1)&lt;=8),LOOKUP($H11,Year!$C$79:$DV$79,Year!$C$81:$DV$81),IF(MONTH($H$1)&gt;=9,LOOKUP($H11,Year!$C$151:$DV$151,Year!$C$153:$DV$153))))))),"",IF(OR(AND(YEAR($H$1)=YEAR(TODAY())+1,MONTH($H$1)&gt;=4),YEAR($H$1)&gt;YEAR(TODAY())+1,YEAR($H$1)&lt;YEAR(TODAY()),$H11=""),"",IF(AND(YEAR($H$1)=YEAR(TODAY())+1,MONTH($H$1)&lt;=3),LOOKUP($H11,Year!$C$241:$CQ$241,Year!$C$243:$CQ$243),IF(MONTH($H$1)&lt;=4,LOOKUP($H11,Year!$C$7:$DV$7,Year!$C$9:$DV$9),IF(AND(MONTH($H$1)&gt;=5,MONTH($H$1)&lt;=8),LOOKUP($H11,Year!$C$79:$DV$79,Year!$C$81:$DV$81),IF(MONTH($H$1)&gt;=9,LOOKUP($H11,Year!$C$151:$DV$151,Year!$C$153:$DV$153)))))))</f>
        <v>0</v>
      </c>
      <c r="L11" s="81">
        <f ca="1">IF(ISNA(IF(OR(AND(YEAR($H$1)=YEAR(TODAY())+1,MONTH($H$1)&gt;=4),YEAR($H$1)&gt;YEAR(TODAY())+1,YEAR($H$1)&lt;YEAR(TODAY()),$H11=""),"",IF(AND(YEAR($H$1)=YEAR(TODAY())+1,MONTH($H$1)&lt;=3),LOOKUP($H11,Year!$C$241:$CQ$241,Year!$C$244:$CQ$244),IF(MONTH($H$1)&lt;=4,LOOKUP($H11,Year!$C$7:$DV$7,Year!$C$10:$DV$10),IF(AND(MONTH($H$1)&gt;=5,MONTH($H$1)&lt;=8),LOOKUP($H11,Year!$C$79:$DV$79,Year!$C$82:$DV$82),IF(MONTH($H$1)&gt;=9,LOOKUP($H11,Year!$C$151:$DV$151,Year!$C$154:$DV$154))))))),"",IF(OR(AND(YEAR($H$1)=YEAR(TODAY())+1,MONTH($H$1)&gt;=4),YEAR($H$1)&gt;YEAR(TODAY())+1,YEAR($H$1)&lt;YEAR(TODAY()),$H11=""),"",IF(AND(YEAR($H$1)=YEAR(TODAY())+1,MONTH($H$1)&lt;=3),LOOKUP($H11,Year!$C$241:$CQ$241,Year!$C$244:$CQ$244),IF(MONTH($H$1)&lt;=4,LOOKUP($H11,Year!$C$7:$DV$7,Year!$C$10:$DV$10),IF(AND(MONTH($H$1)&gt;=5,MONTH($H$1)&lt;=8),LOOKUP($H11,Year!$C$79:$DV$79,Year!$C$82:$DV$82),IF(MONTH($H$1)&gt;=9,LOOKUP($H11,Year!$C$151:$DV$151,Year!$C$154:$DV$154)))))))</f>
        <v>0</v>
      </c>
      <c r="M11" s="171"/>
      <c r="N11" s="2">
        <f t="shared" si="5"/>
        <v>42744</v>
      </c>
      <c r="O11" s="75">
        <f t="shared" si="8"/>
        <v>2</v>
      </c>
      <c r="P11" s="81">
        <f ca="1">IF(ISNA(IF(OR(AND(YEAR($N$1)=YEAR(TODAY())+1,MONTH($N$1)&gt;=4),YEAR($N$1)&gt;YEAR(TODAY())+1,YEAR($N$1)&lt;YEAR(TODAY()),$N11=""),"",IF(AND(YEAR($N$1)=YEAR(TODAY())+1,MONTH($N$1)&lt;=3),LOOKUP($N11,Year!$C$241:$CQ$241,Year!$C$242:$CQ$242),IF(MONTH($N$1)&lt;=4,LOOKUP($N11,Year!$C$7:$DV$7,Year!$C$8:$DV$8),IF(AND(MONTH($N$1)&gt;=5,MONTH($N$1)&lt;=8),LOOKUP($N11,Year!$C$79:$DV$79,Year!$C$80:$DV$80),IF(MONTH($N$1)&gt;=9,LOOKUP($N11,Year!$C$151:$DV$151,Year!$C$152:$DV$152))))))),"",IF(OR(AND(YEAR($N$1)=YEAR(TODAY())+1,MONTH($N$1)&gt;=4),YEAR($N$1)&gt;YEAR(TODAY())+1,YEAR($N$1)&lt;YEAR(TODAY()),$N11=""),"",IF(AND(YEAR($N$1)=YEAR(TODAY())+1,MONTH($N$1)&lt;=3),LOOKUP($N11,Year!$C$241:$CQ$241,Year!$C$242:$CQ$242),IF(MONTH($N$1)&lt;=4,LOOKUP($N11,Year!$C$7:$DV$7,Year!$C$8:$DV$8),IF(AND(MONTH($N$1)&gt;=5,MONTH($N$1)&lt;=8),LOOKUP($N11,Year!$C$79:$DV$79,Year!$C$80:$DV$80),IF(MONTH($N$1)&gt;=9,LOOKUP($N11,Year!$C$151:$DV$151,Year!$C$152:$DV$152)))))))</f>
        <v>0</v>
      </c>
      <c r="Q11" s="81">
        <f ca="1">IF(ISNA(IF(OR(AND(YEAR($N$1)=YEAR(TODAY())+1,MONTH($N$1)&gt;=4),YEAR($N$1)&gt;YEAR(TODAY())+1,YEAR($N$1)&lt;YEAR(TODAY()),$N11=""),"",IF(AND(YEAR($N$1)=YEAR(TODAY())+1,MONTH($N$1)&lt;=3),LOOKUP($N11,Year!$C$241:$CQ$241,Year!$C$243:$CQ$243),IF(MONTH($N$1)&lt;=4,LOOKUP($N11,Year!$C$7:$DV$7,Year!$C$9:$DV$9),IF(AND(MONTH($N$1)&gt;=5,MONTH($N$1)&lt;=8),LOOKUP($N11,Year!$C$79:$DV$79,Year!$C$81:$DV$81),IF(MONTH($N$1)&gt;=9,LOOKUP($N11,Year!$C$151:$DV$151,Year!$C$153:$DV$153))))))),"",IF(OR(AND(YEAR($N$1)=YEAR(TODAY())+1,MONTH($N$1)&gt;=4),YEAR($N$1)&gt;YEAR(TODAY())+1,YEAR($N$1)&lt;YEAR(TODAY()),$N11=""),"",IF(AND(YEAR($N$1)=YEAR(TODAY())+1,MONTH($N$1)&lt;=3),LOOKUP($N11,Year!$C$241:$CQ$241,Year!$C$243:$CQ$243),IF(MONTH($N$1)&lt;=4,LOOKUP($N11,Year!$C$7:$DV$7,Year!$C$9:$DV$9),IF(AND(MONTH($N$1)&gt;=5,MONTH($N$1)&lt;=8),LOOKUP($N11,Year!$C$79:$DV$79,Year!$C$81:$DV$81),IF(MONTH($N$1)&gt;=9,LOOKUP($N11,Year!$C$151:$DV$151,Year!$C$153:$DV$153)))))))</f>
        <v>0</v>
      </c>
      <c r="R11" s="81">
        <f ca="1">IF(ISNA(IF(OR(AND(YEAR($N$1)=YEAR(TODAY())+1,MONTH($N$1)&gt;=4),YEAR($N$1)&gt;YEAR(TODAY())+1,YEAR($N$1)&lt;YEAR(TODAY()),$N11=""),"",IF(AND(YEAR($N$1)=YEAR(TODAY())+1,MONTH($N$1)&lt;=3),LOOKUP($N11,Year!$C$241:$CQ$241,Year!$C$244:$CQ$244),IF(MONTH($N$1)&lt;=4,LOOKUP($N11,Year!$C$7:$DV$7,Year!$C$10:$DV$10),IF(AND(MONTH($N$1)&gt;=5,MONTH($N$1)&lt;=8),LOOKUP($N11,Year!$C$79:$DV$79,Year!$C$82:$DV$82),IF(MONTH($N$1)&gt;=9,LOOKUP($N11,Year!$C$151:$DV$151,Year!$C$154:$DV$154))))))),"",IF(OR(AND(YEAR($N$1)=YEAR(TODAY())+1,MONTH($N$1)&gt;=4),YEAR($N$1)&gt;YEAR(TODAY())+1,YEAR($N$1)&lt;YEAR(TODAY()),$N11=""),"",IF(AND(YEAR($N$1)=YEAR(TODAY())+1,MONTH($N$1)&lt;=3),LOOKUP($N11,Year!$C$241:$CQ$241,Year!$C$244:$CQ$244),IF(MONTH($N$1)&lt;=4,LOOKUP($N11,Year!$C$7:$DV$7,Year!$C$10:$DV$10),IF(AND(MONTH($N$1)&gt;=5,MONTH($N$1)&lt;=8),LOOKUP($N11,Year!$C$79:$DV$79,Year!$C$82:$DV$82),IF(MONTH($N$1)&gt;=9,LOOKUP($N11,Year!$C$151:$DV$151,Year!$C$154:$DV$154)))))))</f>
        <v>0</v>
      </c>
    </row>
    <row r="12" spans="1:18" ht="13.5">
      <c r="A12" s="171"/>
      <c r="B12" s="2">
        <f t="shared" si="3"/>
        <v>42684</v>
      </c>
      <c r="C12" s="75">
        <f t="shared" si="6"/>
        <v>5</v>
      </c>
      <c r="D12" s="81">
        <f ca="1">IF(ISNA(IF(OR(AND(YEAR($B$1)=YEAR(TODAY())+1,MONTH($B$1)&gt;=4),YEAR($B$1)&gt;YEAR(TODAY())+1,YEAR($B$1)&lt;YEAR(TODAY()),$B12=""),"",IF(AND(YEAR($B$1)=YEAR(TODAY())+1,MONTH($B$1)&lt;=3),LOOKUP($B12,Year!$C$241:$CQ$241,Year!$C$242:$CQ$242),IF(MONTH($B$1)&lt;=4,LOOKUP($B12,Year!$C$7:$DV$7,Year!$C$8:$DV$8),IF(AND(MONTH($B$1)&gt;=5,MONTH($B$1)&lt;=8),LOOKUP($B12,Year!$C$79:$DV$79,Year!$C$80:$DV$80),IF(MONTH($B$1)&gt;=9,LOOKUP($B12,Year!$C$151:$DV$151,Year!$C$152:$DV$152))))))),"",IF(OR(AND(YEAR($B$1)=YEAR(TODAY())+1,MONTH($B$1)&gt;=4),YEAR($B$1)&gt;YEAR(TODAY())+1,YEAR($B$1)&lt;YEAR(TODAY()),$B12=""),"",IF(AND(YEAR($B$1)=YEAR(TODAY())+1,MONTH($B$1)&lt;=3),LOOKUP($B12,Year!$C$241:$CQ$241,Year!$C$242:$CQ$242),IF(MONTH($B$1)&lt;=4,LOOKUP($B12,Year!$C$7:$DV$7,Year!$C$8:$DV$8),IF(AND(MONTH($B$1)&gt;=5,MONTH($B$1)&lt;=8),LOOKUP($B12,Year!$C$79:$DV$79,Year!$C$80:$DV$80),IF(MONTH($B$1)&gt;=9,LOOKUP($B12,Year!$C$151:$DV$151,Year!$C$152:$DV$152)))))))</f>
        <v>0</v>
      </c>
      <c r="E12" s="81">
        <f ca="1">IF(ISNA(IF(OR(AND(YEAR($B$1)=YEAR(TODAY())+1,MONTH($B$1)&gt;=4),YEAR($B$1)&gt;YEAR(TODAY())+1,YEAR($B$1)&lt;YEAR(TODAY()),$B12=""),"",IF(AND(YEAR($B$1)=YEAR(TODAY())+1,MONTH($B$1)&lt;=3),LOOKUP($B12,Year!$C$241:$CQ$241,Year!$C$243:$CQ$243),IF(MONTH($B$1)&lt;=4,LOOKUP($B12,Year!$C$7:$DV$7,Year!$C$9:$DV$9),IF(AND(MONTH($B$1)&gt;=5,MONTH($B$1)&lt;=8),LOOKUP($B12,Year!$C$79:$DV$79,Year!$C$81:$DV$81),IF(MONTH($B$1)&gt;=9,LOOKUP($B12,Year!$C$151:$DV$151,Year!$C$153:$DV$153))))))),"",IF(OR(AND(YEAR($B$1)=YEAR(TODAY())+1,MONTH($B$1)&gt;=4),YEAR($B$1)&gt;YEAR(TODAY())+1,YEAR($B$1)&lt;YEAR(TODAY()),$B12=""),"",IF(AND(YEAR($B$1)=YEAR(TODAY())+1,MONTH($B$1)&lt;=3),LOOKUP($B12,Year!$C$241:$CQ$241,Year!$C$243:$CQ$243),IF(MONTH($B$1)&lt;=4,LOOKUP($B12,Year!$C$7:$DV$7,Year!$C$9:$DV$9),IF(AND(MONTH($B$1)&gt;=5,MONTH($B$1)&lt;=8),LOOKUP($B12,Year!$C$79:$DV$79,Year!$C$81:$DV$81),IF(MONTH($B$1)&gt;=9,LOOKUP($B12,Year!$C$151:$DV$151,Year!$C$153:$DV$153)))))))</f>
        <v>0</v>
      </c>
      <c r="F12" s="81">
        <f ca="1">IF(ISNA(IF(OR(AND(YEAR($B$1)=YEAR(TODAY())+1,MONTH($B$1)&gt;=4),YEAR($B$1)&gt;YEAR(TODAY())+1,YEAR($B$1)&lt;YEAR(TODAY()),$B12=""),"",IF(AND(YEAR($B$1)=YEAR(TODAY())+1,MONTH($B$1)&lt;=3),LOOKUP($B12,Year!$C$241:$CQ$241,Year!$C$244:$CQ$244),IF(MONTH($B$1)&lt;=4,LOOKUP($B12,Year!$C$7:$DV$7,Year!$C$10:$DV$10),IF(AND(MONTH($B$1)&gt;=5,MONTH($B$1)&lt;=8),LOOKUP($B12,Year!$C$79:$DV$79,Year!$C$82:$DV$82),IF(MONTH($B$1)&gt;=9,LOOKUP($B12,Year!$C$151:$DV$151,Year!$C$154:$DV$154))))))),"",IF(OR(AND(YEAR($B$1)=YEAR(TODAY())+1,MONTH($B$1)&gt;=4),YEAR($B$1)&gt;YEAR(TODAY())+1,YEAR($B$1)&lt;YEAR(TODAY()),$B12=""),"",IF(AND(YEAR($B$1)=YEAR(TODAY())+1,MONTH($B$1)&lt;=3),LOOKUP($B12,Year!$C$241:$CQ$241,Year!$C$244:$CQ$244),IF(MONTH($B$1)&lt;=4,LOOKUP($B12,Year!$C$7:$DV$7,Year!$C$10:$DV$10),IF(AND(MONTH($B$1)&gt;=5,MONTH($B$1)&lt;=8),LOOKUP($B12,Year!$C$79:$DV$79,Year!$C$82:$DV$82),IF(MONTH($B$1)&gt;=9,LOOKUP($B12,Year!$C$151:$DV$151,Year!$C$154:$DV$154)))))))</f>
        <v>0</v>
      </c>
      <c r="G12" s="171"/>
      <c r="H12" s="2">
        <f t="shared" si="4"/>
        <v>42714</v>
      </c>
      <c r="I12" s="75">
        <f t="shared" si="7"/>
        <v>7</v>
      </c>
      <c r="J12" s="81">
        <f ca="1">IF(ISNA(IF(OR(AND(YEAR($H$1)=YEAR(TODAY())+1,MONTH($H$1)&gt;=4),YEAR($H$1)&gt;YEAR(TODAY())+1,YEAR($H$1)&lt;YEAR(TODAY()),$H12=""),"",IF(AND(YEAR($H$1)=YEAR(TODAY())+1,MONTH($H$1)&lt;=3),LOOKUP($H12,Year!$C$241:$CQ$241,Year!$C$242:$CQ$242),IF(MONTH($H$1)&lt;=4,LOOKUP($H12,Year!$C$7:$DV$7,Year!$C$8:$DV$8),IF(AND(MONTH($H$1)&gt;=5,MONTH($H$1)&lt;=8),LOOKUP($H12,Year!$C$79:$DV$79,Year!$C$80:$DV$80),IF(MONTH($H$1)&gt;=9,LOOKUP($H12,Year!$C$151:$DV$151,Year!$C$152:$DV$152))))))),"",IF(OR(AND(YEAR($H$1)=YEAR(TODAY())+1,MONTH($H$1)&gt;=4),YEAR($H$1)&gt;YEAR(TODAY())+1,YEAR($H$1)&lt;YEAR(TODAY()),$H12=""),"",IF(AND(YEAR($H$1)=YEAR(TODAY())+1,MONTH($H$1)&lt;=3),LOOKUP($H12,Year!$C$241:$CQ$241,Year!$C$242:$CQ$242),IF(MONTH($H$1)&lt;=4,LOOKUP($H12,Year!$C$7:$DV$7,Year!$C$8:$DV$8),IF(AND(MONTH($H$1)&gt;=5,MONTH($H$1)&lt;=8),LOOKUP($H12,Year!$C$79:$DV$79,Year!$C$80:$DV$80),IF(MONTH($H$1)&gt;=9,LOOKUP($H12,Year!$C$151:$DV$151,Year!$C$152:$DV$152)))))))</f>
        <v>0</v>
      </c>
      <c r="K12" s="81">
        <f ca="1">IF(ISNA(IF(OR(AND(YEAR($H$1)=YEAR(TODAY())+1,MONTH($H$1)&gt;=4),YEAR($H$1)&gt;YEAR(TODAY())+1,YEAR($H$1)&lt;YEAR(TODAY()),$H12=""),"",IF(AND(YEAR($H$1)=YEAR(TODAY())+1,MONTH($H$1)&lt;=3),LOOKUP($H12,Year!$C$241:$CQ$241,Year!$C$243:$CQ$243),IF(MONTH($H$1)&lt;=4,LOOKUP($H12,Year!$C$7:$DV$7,Year!$C$9:$DV$9),IF(AND(MONTH($H$1)&gt;=5,MONTH($H$1)&lt;=8),LOOKUP($H12,Year!$C$79:$DV$79,Year!$C$81:$DV$81),IF(MONTH($H$1)&gt;=9,LOOKUP($H12,Year!$C$151:$DV$151,Year!$C$153:$DV$153))))))),"",IF(OR(AND(YEAR($H$1)=YEAR(TODAY())+1,MONTH($H$1)&gt;=4),YEAR($H$1)&gt;YEAR(TODAY())+1,YEAR($H$1)&lt;YEAR(TODAY()),$H12=""),"",IF(AND(YEAR($H$1)=YEAR(TODAY())+1,MONTH($H$1)&lt;=3),LOOKUP($H12,Year!$C$241:$CQ$241,Year!$C$243:$CQ$243),IF(MONTH($H$1)&lt;=4,LOOKUP($H12,Year!$C$7:$DV$7,Year!$C$9:$DV$9),IF(AND(MONTH($H$1)&gt;=5,MONTH($H$1)&lt;=8),LOOKUP($H12,Year!$C$79:$DV$79,Year!$C$81:$DV$81),IF(MONTH($H$1)&gt;=9,LOOKUP($H12,Year!$C$151:$DV$151,Year!$C$153:$DV$153)))))))</f>
        <v>0</v>
      </c>
      <c r="L12" s="81">
        <f ca="1">IF(ISNA(IF(OR(AND(YEAR($H$1)=YEAR(TODAY())+1,MONTH($H$1)&gt;=4),YEAR($H$1)&gt;YEAR(TODAY())+1,YEAR($H$1)&lt;YEAR(TODAY()),$H12=""),"",IF(AND(YEAR($H$1)=YEAR(TODAY())+1,MONTH($H$1)&lt;=3),LOOKUP($H12,Year!$C$241:$CQ$241,Year!$C$244:$CQ$244),IF(MONTH($H$1)&lt;=4,LOOKUP($H12,Year!$C$7:$DV$7,Year!$C$10:$DV$10),IF(AND(MONTH($H$1)&gt;=5,MONTH($H$1)&lt;=8),LOOKUP($H12,Year!$C$79:$DV$79,Year!$C$82:$DV$82),IF(MONTH($H$1)&gt;=9,LOOKUP($H12,Year!$C$151:$DV$151,Year!$C$154:$DV$154))))))),"",IF(OR(AND(YEAR($H$1)=YEAR(TODAY())+1,MONTH($H$1)&gt;=4),YEAR($H$1)&gt;YEAR(TODAY())+1,YEAR($H$1)&lt;YEAR(TODAY()),$H12=""),"",IF(AND(YEAR($H$1)=YEAR(TODAY())+1,MONTH($H$1)&lt;=3),LOOKUP($H12,Year!$C$241:$CQ$241,Year!$C$244:$CQ$244),IF(MONTH($H$1)&lt;=4,LOOKUP($H12,Year!$C$7:$DV$7,Year!$C$10:$DV$10),IF(AND(MONTH($H$1)&gt;=5,MONTH($H$1)&lt;=8),LOOKUP($H12,Year!$C$79:$DV$79,Year!$C$82:$DV$82),IF(MONTH($H$1)&gt;=9,LOOKUP($H12,Year!$C$151:$DV$151,Year!$C$154:$DV$154)))))))</f>
        <v>0</v>
      </c>
      <c r="M12" s="171"/>
      <c r="N12" s="2">
        <f t="shared" si="5"/>
        <v>42745</v>
      </c>
      <c r="O12" s="75">
        <f t="shared" si="8"/>
        <v>3</v>
      </c>
      <c r="P12" s="81">
        <f ca="1">IF(ISNA(IF(OR(AND(YEAR($N$1)=YEAR(TODAY())+1,MONTH($N$1)&gt;=4),YEAR($N$1)&gt;YEAR(TODAY())+1,YEAR($N$1)&lt;YEAR(TODAY()),$N12=""),"",IF(AND(YEAR($N$1)=YEAR(TODAY())+1,MONTH($N$1)&lt;=3),LOOKUP($N12,Year!$C$241:$CQ$241,Year!$C$242:$CQ$242),IF(MONTH($N$1)&lt;=4,LOOKUP($N12,Year!$C$7:$DV$7,Year!$C$8:$DV$8),IF(AND(MONTH($N$1)&gt;=5,MONTH($N$1)&lt;=8),LOOKUP($N12,Year!$C$79:$DV$79,Year!$C$80:$DV$80),IF(MONTH($N$1)&gt;=9,LOOKUP($N12,Year!$C$151:$DV$151,Year!$C$152:$DV$152))))))),"",IF(OR(AND(YEAR($N$1)=YEAR(TODAY())+1,MONTH($N$1)&gt;=4),YEAR($N$1)&gt;YEAR(TODAY())+1,YEAR($N$1)&lt;YEAR(TODAY()),$N12=""),"",IF(AND(YEAR($N$1)=YEAR(TODAY())+1,MONTH($N$1)&lt;=3),LOOKUP($N12,Year!$C$241:$CQ$241,Year!$C$242:$CQ$242),IF(MONTH($N$1)&lt;=4,LOOKUP($N12,Year!$C$7:$DV$7,Year!$C$8:$DV$8),IF(AND(MONTH($N$1)&gt;=5,MONTH($N$1)&lt;=8),LOOKUP($N12,Year!$C$79:$DV$79,Year!$C$80:$DV$80),IF(MONTH($N$1)&gt;=9,LOOKUP($N12,Year!$C$151:$DV$151,Year!$C$152:$DV$152)))))))</f>
        <v>0</v>
      </c>
      <c r="Q12" s="81">
        <f ca="1">IF(ISNA(IF(OR(AND(YEAR($N$1)=YEAR(TODAY())+1,MONTH($N$1)&gt;=4),YEAR($N$1)&gt;YEAR(TODAY())+1,YEAR($N$1)&lt;YEAR(TODAY()),$N12=""),"",IF(AND(YEAR($N$1)=YEAR(TODAY())+1,MONTH($N$1)&lt;=3),LOOKUP($N12,Year!$C$241:$CQ$241,Year!$C$243:$CQ$243),IF(MONTH($N$1)&lt;=4,LOOKUP($N12,Year!$C$7:$DV$7,Year!$C$9:$DV$9),IF(AND(MONTH($N$1)&gt;=5,MONTH($N$1)&lt;=8),LOOKUP($N12,Year!$C$79:$DV$79,Year!$C$81:$DV$81),IF(MONTH($N$1)&gt;=9,LOOKUP($N12,Year!$C$151:$DV$151,Year!$C$153:$DV$153))))))),"",IF(OR(AND(YEAR($N$1)=YEAR(TODAY())+1,MONTH($N$1)&gt;=4),YEAR($N$1)&gt;YEAR(TODAY())+1,YEAR($N$1)&lt;YEAR(TODAY()),$N12=""),"",IF(AND(YEAR($N$1)=YEAR(TODAY())+1,MONTH($N$1)&lt;=3),LOOKUP($N12,Year!$C$241:$CQ$241,Year!$C$243:$CQ$243),IF(MONTH($N$1)&lt;=4,LOOKUP($N12,Year!$C$7:$DV$7,Year!$C$9:$DV$9),IF(AND(MONTH($N$1)&gt;=5,MONTH($N$1)&lt;=8),LOOKUP($N12,Year!$C$79:$DV$79,Year!$C$81:$DV$81),IF(MONTH($N$1)&gt;=9,LOOKUP($N12,Year!$C$151:$DV$151,Year!$C$153:$DV$153)))))))</f>
        <v>0</v>
      </c>
      <c r="R12" s="81">
        <f ca="1">IF(ISNA(IF(OR(AND(YEAR($N$1)=YEAR(TODAY())+1,MONTH($N$1)&gt;=4),YEAR($N$1)&gt;YEAR(TODAY())+1,YEAR($N$1)&lt;YEAR(TODAY()),$N12=""),"",IF(AND(YEAR($N$1)=YEAR(TODAY())+1,MONTH($N$1)&lt;=3),LOOKUP($N12,Year!$C$241:$CQ$241,Year!$C$244:$CQ$244),IF(MONTH($N$1)&lt;=4,LOOKUP($N12,Year!$C$7:$DV$7,Year!$C$10:$DV$10),IF(AND(MONTH($N$1)&gt;=5,MONTH($N$1)&lt;=8),LOOKUP($N12,Year!$C$79:$DV$79,Year!$C$82:$DV$82),IF(MONTH($N$1)&gt;=9,LOOKUP($N12,Year!$C$151:$DV$151,Year!$C$154:$DV$154))))))),"",IF(OR(AND(YEAR($N$1)=YEAR(TODAY())+1,MONTH($N$1)&gt;=4),YEAR($N$1)&gt;YEAR(TODAY())+1,YEAR($N$1)&lt;YEAR(TODAY()),$N12=""),"",IF(AND(YEAR($N$1)=YEAR(TODAY())+1,MONTH($N$1)&lt;=3),LOOKUP($N12,Year!$C$241:$CQ$241,Year!$C$244:$CQ$244),IF(MONTH($N$1)&lt;=4,LOOKUP($N12,Year!$C$7:$DV$7,Year!$C$10:$DV$10),IF(AND(MONTH($N$1)&gt;=5,MONTH($N$1)&lt;=8),LOOKUP($N12,Year!$C$79:$DV$79,Year!$C$82:$DV$82),IF(MONTH($N$1)&gt;=9,LOOKUP($N12,Year!$C$151:$DV$151,Year!$C$154:$DV$154)))))))</f>
        <v>0</v>
      </c>
    </row>
    <row r="13" spans="1:18" ht="13.5">
      <c r="A13" s="171"/>
      <c r="B13" s="2">
        <f t="shared" si="3"/>
        <v>42685</v>
      </c>
      <c r="C13" s="75">
        <f t="shared" si="6"/>
        <v>6</v>
      </c>
      <c r="D13" s="81">
        <f ca="1">IF(ISNA(IF(OR(AND(YEAR($B$1)=YEAR(TODAY())+1,MONTH($B$1)&gt;=4),YEAR($B$1)&gt;YEAR(TODAY())+1,YEAR($B$1)&lt;YEAR(TODAY()),$B13=""),"",IF(AND(YEAR($B$1)=YEAR(TODAY())+1,MONTH($B$1)&lt;=3),LOOKUP($B13,Year!$C$241:$CQ$241,Year!$C$242:$CQ$242),IF(MONTH($B$1)&lt;=4,LOOKUP($B13,Year!$C$7:$DV$7,Year!$C$8:$DV$8),IF(AND(MONTH($B$1)&gt;=5,MONTH($B$1)&lt;=8),LOOKUP($B13,Year!$C$79:$DV$79,Year!$C$80:$DV$80),IF(MONTH($B$1)&gt;=9,LOOKUP($B13,Year!$C$151:$DV$151,Year!$C$152:$DV$152))))))),"",IF(OR(AND(YEAR($B$1)=YEAR(TODAY())+1,MONTH($B$1)&gt;=4),YEAR($B$1)&gt;YEAR(TODAY())+1,YEAR($B$1)&lt;YEAR(TODAY()),$B13=""),"",IF(AND(YEAR($B$1)=YEAR(TODAY())+1,MONTH($B$1)&lt;=3),LOOKUP($B13,Year!$C$241:$CQ$241,Year!$C$242:$CQ$242),IF(MONTH($B$1)&lt;=4,LOOKUP($B13,Year!$C$7:$DV$7,Year!$C$8:$DV$8),IF(AND(MONTH($B$1)&gt;=5,MONTH($B$1)&lt;=8),LOOKUP($B13,Year!$C$79:$DV$79,Year!$C$80:$DV$80),IF(MONTH($B$1)&gt;=9,LOOKUP($B13,Year!$C$151:$DV$151,Year!$C$152:$DV$152)))))))</f>
        <v>0</v>
      </c>
      <c r="E13" s="81">
        <f ca="1">IF(ISNA(IF(OR(AND(YEAR($B$1)=YEAR(TODAY())+1,MONTH($B$1)&gt;=4),YEAR($B$1)&gt;YEAR(TODAY())+1,YEAR($B$1)&lt;YEAR(TODAY()),$B13=""),"",IF(AND(YEAR($B$1)=YEAR(TODAY())+1,MONTH($B$1)&lt;=3),LOOKUP($B13,Year!$C$241:$CQ$241,Year!$C$243:$CQ$243),IF(MONTH($B$1)&lt;=4,LOOKUP($B13,Year!$C$7:$DV$7,Year!$C$9:$DV$9),IF(AND(MONTH($B$1)&gt;=5,MONTH($B$1)&lt;=8),LOOKUP($B13,Year!$C$79:$DV$79,Year!$C$81:$DV$81),IF(MONTH($B$1)&gt;=9,LOOKUP($B13,Year!$C$151:$DV$151,Year!$C$153:$DV$153))))))),"",IF(OR(AND(YEAR($B$1)=YEAR(TODAY())+1,MONTH($B$1)&gt;=4),YEAR($B$1)&gt;YEAR(TODAY())+1,YEAR($B$1)&lt;YEAR(TODAY()),$B13=""),"",IF(AND(YEAR($B$1)=YEAR(TODAY())+1,MONTH($B$1)&lt;=3),LOOKUP($B13,Year!$C$241:$CQ$241,Year!$C$243:$CQ$243),IF(MONTH($B$1)&lt;=4,LOOKUP($B13,Year!$C$7:$DV$7,Year!$C$9:$DV$9),IF(AND(MONTH($B$1)&gt;=5,MONTH($B$1)&lt;=8),LOOKUP($B13,Year!$C$79:$DV$79,Year!$C$81:$DV$81),IF(MONTH($B$1)&gt;=9,LOOKUP($B13,Year!$C$151:$DV$151,Year!$C$153:$DV$153)))))))</f>
        <v>0</v>
      </c>
      <c r="F13" s="81">
        <f ca="1">IF(ISNA(IF(OR(AND(YEAR($B$1)=YEAR(TODAY())+1,MONTH($B$1)&gt;=4),YEAR($B$1)&gt;YEAR(TODAY())+1,YEAR($B$1)&lt;YEAR(TODAY()),$B13=""),"",IF(AND(YEAR($B$1)=YEAR(TODAY())+1,MONTH($B$1)&lt;=3),LOOKUP($B13,Year!$C$241:$CQ$241,Year!$C$244:$CQ$244),IF(MONTH($B$1)&lt;=4,LOOKUP($B13,Year!$C$7:$DV$7,Year!$C$10:$DV$10),IF(AND(MONTH($B$1)&gt;=5,MONTH($B$1)&lt;=8),LOOKUP($B13,Year!$C$79:$DV$79,Year!$C$82:$DV$82),IF(MONTH($B$1)&gt;=9,LOOKUP($B13,Year!$C$151:$DV$151,Year!$C$154:$DV$154))))))),"",IF(OR(AND(YEAR($B$1)=YEAR(TODAY())+1,MONTH($B$1)&gt;=4),YEAR($B$1)&gt;YEAR(TODAY())+1,YEAR($B$1)&lt;YEAR(TODAY()),$B13=""),"",IF(AND(YEAR($B$1)=YEAR(TODAY())+1,MONTH($B$1)&lt;=3),LOOKUP($B13,Year!$C$241:$CQ$241,Year!$C$244:$CQ$244),IF(MONTH($B$1)&lt;=4,LOOKUP($B13,Year!$C$7:$DV$7,Year!$C$10:$DV$10),IF(AND(MONTH($B$1)&gt;=5,MONTH($B$1)&lt;=8),LOOKUP($B13,Year!$C$79:$DV$79,Year!$C$82:$DV$82),IF(MONTH($B$1)&gt;=9,LOOKUP($B13,Year!$C$151:$DV$151,Year!$C$154:$DV$154)))))))</f>
        <v>0</v>
      </c>
      <c r="G13" s="171"/>
      <c r="H13" s="2">
        <f t="shared" si="4"/>
        <v>42715</v>
      </c>
      <c r="I13" s="75">
        <f t="shared" si="7"/>
        <v>1</v>
      </c>
      <c r="J13" s="81">
        <f ca="1">IF(ISNA(IF(OR(AND(YEAR($H$1)=YEAR(TODAY())+1,MONTH($H$1)&gt;=4),YEAR($H$1)&gt;YEAR(TODAY())+1,YEAR($H$1)&lt;YEAR(TODAY()),$H13=""),"",IF(AND(YEAR($H$1)=YEAR(TODAY())+1,MONTH($H$1)&lt;=3),LOOKUP($H13,Year!$C$241:$CQ$241,Year!$C$242:$CQ$242),IF(MONTH($H$1)&lt;=4,LOOKUP($H13,Year!$C$7:$DV$7,Year!$C$8:$DV$8),IF(AND(MONTH($H$1)&gt;=5,MONTH($H$1)&lt;=8),LOOKUP($H13,Year!$C$79:$DV$79,Year!$C$80:$DV$80),IF(MONTH($H$1)&gt;=9,LOOKUP($H13,Year!$C$151:$DV$151,Year!$C$152:$DV$152))))))),"",IF(OR(AND(YEAR($H$1)=YEAR(TODAY())+1,MONTH($H$1)&gt;=4),YEAR($H$1)&gt;YEAR(TODAY())+1,YEAR($H$1)&lt;YEAR(TODAY()),$H13=""),"",IF(AND(YEAR($H$1)=YEAR(TODAY())+1,MONTH($H$1)&lt;=3),LOOKUP($H13,Year!$C$241:$CQ$241,Year!$C$242:$CQ$242),IF(MONTH($H$1)&lt;=4,LOOKUP($H13,Year!$C$7:$DV$7,Year!$C$8:$DV$8),IF(AND(MONTH($H$1)&gt;=5,MONTH($H$1)&lt;=8),LOOKUP($H13,Year!$C$79:$DV$79,Year!$C$80:$DV$80),IF(MONTH($H$1)&gt;=9,LOOKUP($H13,Year!$C$151:$DV$151,Year!$C$152:$DV$152)))))))</f>
        <v>0</v>
      </c>
      <c r="K13" s="81">
        <f ca="1">IF(ISNA(IF(OR(AND(YEAR($H$1)=YEAR(TODAY())+1,MONTH($H$1)&gt;=4),YEAR($H$1)&gt;YEAR(TODAY())+1,YEAR($H$1)&lt;YEAR(TODAY()),$H13=""),"",IF(AND(YEAR($H$1)=YEAR(TODAY())+1,MONTH($H$1)&lt;=3),LOOKUP($H13,Year!$C$241:$CQ$241,Year!$C$243:$CQ$243),IF(MONTH($H$1)&lt;=4,LOOKUP($H13,Year!$C$7:$DV$7,Year!$C$9:$DV$9),IF(AND(MONTH($H$1)&gt;=5,MONTH($H$1)&lt;=8),LOOKUP($H13,Year!$C$79:$DV$79,Year!$C$81:$DV$81),IF(MONTH($H$1)&gt;=9,LOOKUP($H13,Year!$C$151:$DV$151,Year!$C$153:$DV$153))))))),"",IF(OR(AND(YEAR($H$1)=YEAR(TODAY())+1,MONTH($H$1)&gt;=4),YEAR($H$1)&gt;YEAR(TODAY())+1,YEAR($H$1)&lt;YEAR(TODAY()),$H13=""),"",IF(AND(YEAR($H$1)=YEAR(TODAY())+1,MONTH($H$1)&lt;=3),LOOKUP($H13,Year!$C$241:$CQ$241,Year!$C$243:$CQ$243),IF(MONTH($H$1)&lt;=4,LOOKUP($H13,Year!$C$7:$DV$7,Year!$C$9:$DV$9),IF(AND(MONTH($H$1)&gt;=5,MONTH($H$1)&lt;=8),LOOKUP($H13,Year!$C$79:$DV$79,Year!$C$81:$DV$81),IF(MONTH($H$1)&gt;=9,LOOKUP($H13,Year!$C$151:$DV$151,Year!$C$153:$DV$153)))))))</f>
        <v>0</v>
      </c>
      <c r="L13" s="81">
        <f ca="1">IF(ISNA(IF(OR(AND(YEAR($H$1)=YEAR(TODAY())+1,MONTH($H$1)&gt;=4),YEAR($H$1)&gt;YEAR(TODAY())+1,YEAR($H$1)&lt;YEAR(TODAY()),$H13=""),"",IF(AND(YEAR($H$1)=YEAR(TODAY())+1,MONTH($H$1)&lt;=3),LOOKUP($H13,Year!$C$241:$CQ$241,Year!$C$244:$CQ$244),IF(MONTH($H$1)&lt;=4,LOOKUP($H13,Year!$C$7:$DV$7,Year!$C$10:$DV$10),IF(AND(MONTH($H$1)&gt;=5,MONTH($H$1)&lt;=8),LOOKUP($H13,Year!$C$79:$DV$79,Year!$C$82:$DV$82),IF(MONTH($H$1)&gt;=9,LOOKUP($H13,Year!$C$151:$DV$151,Year!$C$154:$DV$154))))))),"",IF(OR(AND(YEAR($H$1)=YEAR(TODAY())+1,MONTH($H$1)&gt;=4),YEAR($H$1)&gt;YEAR(TODAY())+1,YEAR($H$1)&lt;YEAR(TODAY()),$H13=""),"",IF(AND(YEAR($H$1)=YEAR(TODAY())+1,MONTH($H$1)&lt;=3),LOOKUP($H13,Year!$C$241:$CQ$241,Year!$C$244:$CQ$244),IF(MONTH($H$1)&lt;=4,LOOKUP($H13,Year!$C$7:$DV$7,Year!$C$10:$DV$10),IF(AND(MONTH($H$1)&gt;=5,MONTH($H$1)&lt;=8),LOOKUP($H13,Year!$C$79:$DV$79,Year!$C$82:$DV$82),IF(MONTH($H$1)&gt;=9,LOOKUP($H13,Year!$C$151:$DV$151,Year!$C$154:$DV$154)))))))</f>
        <v>0</v>
      </c>
      <c r="M13" s="171"/>
      <c r="N13" s="2">
        <f t="shared" si="5"/>
        <v>42746</v>
      </c>
      <c r="O13" s="75">
        <f t="shared" si="8"/>
        <v>4</v>
      </c>
      <c r="P13" s="81">
        <f ca="1">IF(ISNA(IF(OR(AND(YEAR($N$1)=YEAR(TODAY())+1,MONTH($N$1)&gt;=4),YEAR($N$1)&gt;YEAR(TODAY())+1,YEAR($N$1)&lt;YEAR(TODAY()),$N13=""),"",IF(AND(YEAR($N$1)=YEAR(TODAY())+1,MONTH($N$1)&lt;=3),LOOKUP($N13,Year!$C$241:$CQ$241,Year!$C$242:$CQ$242),IF(MONTH($N$1)&lt;=4,LOOKUP($N13,Year!$C$7:$DV$7,Year!$C$8:$DV$8),IF(AND(MONTH($N$1)&gt;=5,MONTH($N$1)&lt;=8),LOOKUP($N13,Year!$C$79:$DV$79,Year!$C$80:$DV$80),IF(MONTH($N$1)&gt;=9,LOOKUP($N13,Year!$C$151:$DV$151,Year!$C$152:$DV$152))))))),"",IF(OR(AND(YEAR($N$1)=YEAR(TODAY())+1,MONTH($N$1)&gt;=4),YEAR($N$1)&gt;YEAR(TODAY())+1,YEAR($N$1)&lt;YEAR(TODAY()),$N13=""),"",IF(AND(YEAR($N$1)=YEAR(TODAY())+1,MONTH($N$1)&lt;=3),LOOKUP($N13,Year!$C$241:$CQ$241,Year!$C$242:$CQ$242),IF(MONTH($N$1)&lt;=4,LOOKUP($N13,Year!$C$7:$DV$7,Year!$C$8:$DV$8),IF(AND(MONTH($N$1)&gt;=5,MONTH($N$1)&lt;=8),LOOKUP($N13,Year!$C$79:$DV$79,Year!$C$80:$DV$80),IF(MONTH($N$1)&gt;=9,LOOKUP($N13,Year!$C$151:$DV$151,Year!$C$152:$DV$152)))))))</f>
        <v>0</v>
      </c>
      <c r="Q13" s="81">
        <f ca="1">IF(ISNA(IF(OR(AND(YEAR($N$1)=YEAR(TODAY())+1,MONTH($N$1)&gt;=4),YEAR($N$1)&gt;YEAR(TODAY())+1,YEAR($N$1)&lt;YEAR(TODAY()),$N13=""),"",IF(AND(YEAR($N$1)=YEAR(TODAY())+1,MONTH($N$1)&lt;=3),LOOKUP($N13,Year!$C$241:$CQ$241,Year!$C$243:$CQ$243),IF(MONTH($N$1)&lt;=4,LOOKUP($N13,Year!$C$7:$DV$7,Year!$C$9:$DV$9),IF(AND(MONTH($N$1)&gt;=5,MONTH($N$1)&lt;=8),LOOKUP($N13,Year!$C$79:$DV$79,Year!$C$81:$DV$81),IF(MONTH($N$1)&gt;=9,LOOKUP($N13,Year!$C$151:$DV$151,Year!$C$153:$DV$153))))))),"",IF(OR(AND(YEAR($N$1)=YEAR(TODAY())+1,MONTH($N$1)&gt;=4),YEAR($N$1)&gt;YEAR(TODAY())+1,YEAR($N$1)&lt;YEAR(TODAY()),$N13=""),"",IF(AND(YEAR($N$1)=YEAR(TODAY())+1,MONTH($N$1)&lt;=3),LOOKUP($N13,Year!$C$241:$CQ$241,Year!$C$243:$CQ$243),IF(MONTH($N$1)&lt;=4,LOOKUP($N13,Year!$C$7:$DV$7,Year!$C$9:$DV$9),IF(AND(MONTH($N$1)&gt;=5,MONTH($N$1)&lt;=8),LOOKUP($N13,Year!$C$79:$DV$79,Year!$C$81:$DV$81),IF(MONTH($N$1)&gt;=9,LOOKUP($N13,Year!$C$151:$DV$151,Year!$C$153:$DV$153)))))))</f>
        <v>0</v>
      </c>
      <c r="R13" s="81">
        <f ca="1">IF(ISNA(IF(OR(AND(YEAR($N$1)=YEAR(TODAY())+1,MONTH($N$1)&gt;=4),YEAR($N$1)&gt;YEAR(TODAY())+1,YEAR($N$1)&lt;YEAR(TODAY()),$N13=""),"",IF(AND(YEAR($N$1)=YEAR(TODAY())+1,MONTH($N$1)&lt;=3),LOOKUP($N13,Year!$C$241:$CQ$241,Year!$C$244:$CQ$244),IF(MONTH($N$1)&lt;=4,LOOKUP($N13,Year!$C$7:$DV$7,Year!$C$10:$DV$10),IF(AND(MONTH($N$1)&gt;=5,MONTH($N$1)&lt;=8),LOOKUP($N13,Year!$C$79:$DV$79,Year!$C$82:$DV$82),IF(MONTH($N$1)&gt;=9,LOOKUP($N13,Year!$C$151:$DV$151,Year!$C$154:$DV$154))))))),"",IF(OR(AND(YEAR($N$1)=YEAR(TODAY())+1,MONTH($N$1)&gt;=4),YEAR($N$1)&gt;YEAR(TODAY())+1,YEAR($N$1)&lt;YEAR(TODAY()),$N13=""),"",IF(AND(YEAR($N$1)=YEAR(TODAY())+1,MONTH($N$1)&lt;=3),LOOKUP($N13,Year!$C$241:$CQ$241,Year!$C$244:$CQ$244),IF(MONTH($N$1)&lt;=4,LOOKUP($N13,Year!$C$7:$DV$7,Year!$C$10:$DV$10),IF(AND(MONTH($N$1)&gt;=5,MONTH($N$1)&lt;=8),LOOKUP($N13,Year!$C$79:$DV$79,Year!$C$82:$DV$82),IF(MONTH($N$1)&gt;=9,LOOKUP($N13,Year!$C$151:$DV$151,Year!$C$154:$DV$154)))))))</f>
        <v>0</v>
      </c>
    </row>
    <row r="14" spans="1:18" ht="13.5">
      <c r="A14" s="171"/>
      <c r="B14" s="2">
        <f t="shared" si="3"/>
        <v>42686</v>
      </c>
      <c r="C14" s="75">
        <f t="shared" si="6"/>
        <v>7</v>
      </c>
      <c r="D14" s="81">
        <f ca="1">IF(ISNA(IF(OR(AND(YEAR($B$1)=YEAR(TODAY())+1,MONTH($B$1)&gt;=4),YEAR($B$1)&gt;YEAR(TODAY())+1,YEAR($B$1)&lt;YEAR(TODAY()),$B14=""),"",IF(AND(YEAR($B$1)=YEAR(TODAY())+1,MONTH($B$1)&lt;=3),LOOKUP($B14,Year!$C$241:$CQ$241,Year!$C$242:$CQ$242),IF(MONTH($B$1)&lt;=4,LOOKUP($B14,Year!$C$7:$DV$7,Year!$C$8:$DV$8),IF(AND(MONTH($B$1)&gt;=5,MONTH($B$1)&lt;=8),LOOKUP($B14,Year!$C$79:$DV$79,Year!$C$80:$DV$80),IF(MONTH($B$1)&gt;=9,LOOKUP($B14,Year!$C$151:$DV$151,Year!$C$152:$DV$152))))))),"",IF(OR(AND(YEAR($B$1)=YEAR(TODAY())+1,MONTH($B$1)&gt;=4),YEAR($B$1)&gt;YEAR(TODAY())+1,YEAR($B$1)&lt;YEAR(TODAY()),$B14=""),"",IF(AND(YEAR($B$1)=YEAR(TODAY())+1,MONTH($B$1)&lt;=3),LOOKUP($B14,Year!$C$241:$CQ$241,Year!$C$242:$CQ$242),IF(MONTH($B$1)&lt;=4,LOOKUP($B14,Year!$C$7:$DV$7,Year!$C$8:$DV$8),IF(AND(MONTH($B$1)&gt;=5,MONTH($B$1)&lt;=8),LOOKUP($B14,Year!$C$79:$DV$79,Year!$C$80:$DV$80),IF(MONTH($B$1)&gt;=9,LOOKUP($B14,Year!$C$151:$DV$151,Year!$C$152:$DV$152)))))))</f>
        <v>0</v>
      </c>
      <c r="E14" s="81">
        <f ca="1">IF(ISNA(IF(OR(AND(YEAR($B$1)=YEAR(TODAY())+1,MONTH($B$1)&gt;=4),YEAR($B$1)&gt;YEAR(TODAY())+1,YEAR($B$1)&lt;YEAR(TODAY()),$B14=""),"",IF(AND(YEAR($B$1)=YEAR(TODAY())+1,MONTH($B$1)&lt;=3),LOOKUP($B14,Year!$C$241:$CQ$241,Year!$C$243:$CQ$243),IF(MONTH($B$1)&lt;=4,LOOKUP($B14,Year!$C$7:$DV$7,Year!$C$9:$DV$9),IF(AND(MONTH($B$1)&gt;=5,MONTH($B$1)&lt;=8),LOOKUP($B14,Year!$C$79:$DV$79,Year!$C$81:$DV$81),IF(MONTH($B$1)&gt;=9,LOOKUP($B14,Year!$C$151:$DV$151,Year!$C$153:$DV$153))))))),"",IF(OR(AND(YEAR($B$1)=YEAR(TODAY())+1,MONTH($B$1)&gt;=4),YEAR($B$1)&gt;YEAR(TODAY())+1,YEAR($B$1)&lt;YEAR(TODAY()),$B14=""),"",IF(AND(YEAR($B$1)=YEAR(TODAY())+1,MONTH($B$1)&lt;=3),LOOKUP($B14,Year!$C$241:$CQ$241,Year!$C$243:$CQ$243),IF(MONTH($B$1)&lt;=4,LOOKUP($B14,Year!$C$7:$DV$7,Year!$C$9:$DV$9),IF(AND(MONTH($B$1)&gt;=5,MONTH($B$1)&lt;=8),LOOKUP($B14,Year!$C$79:$DV$79,Year!$C$81:$DV$81),IF(MONTH($B$1)&gt;=9,LOOKUP($B14,Year!$C$151:$DV$151,Year!$C$153:$DV$153)))))))</f>
        <v>0</v>
      </c>
      <c r="F14" s="81">
        <f ca="1">IF(ISNA(IF(OR(AND(YEAR($B$1)=YEAR(TODAY())+1,MONTH($B$1)&gt;=4),YEAR($B$1)&gt;YEAR(TODAY())+1,YEAR($B$1)&lt;YEAR(TODAY()),$B14=""),"",IF(AND(YEAR($B$1)=YEAR(TODAY())+1,MONTH($B$1)&lt;=3),LOOKUP($B14,Year!$C$241:$CQ$241,Year!$C$244:$CQ$244),IF(MONTH($B$1)&lt;=4,LOOKUP($B14,Year!$C$7:$DV$7,Year!$C$10:$DV$10),IF(AND(MONTH($B$1)&gt;=5,MONTH($B$1)&lt;=8),LOOKUP($B14,Year!$C$79:$DV$79,Year!$C$82:$DV$82),IF(MONTH($B$1)&gt;=9,LOOKUP($B14,Year!$C$151:$DV$151,Year!$C$154:$DV$154))))))),"",IF(OR(AND(YEAR($B$1)=YEAR(TODAY())+1,MONTH($B$1)&gt;=4),YEAR($B$1)&gt;YEAR(TODAY())+1,YEAR($B$1)&lt;YEAR(TODAY()),$B14=""),"",IF(AND(YEAR($B$1)=YEAR(TODAY())+1,MONTH($B$1)&lt;=3),LOOKUP($B14,Year!$C$241:$CQ$241,Year!$C$244:$CQ$244),IF(MONTH($B$1)&lt;=4,LOOKUP($B14,Year!$C$7:$DV$7,Year!$C$10:$DV$10),IF(AND(MONTH($B$1)&gt;=5,MONTH($B$1)&lt;=8),LOOKUP($B14,Year!$C$79:$DV$79,Year!$C$82:$DV$82),IF(MONTH($B$1)&gt;=9,LOOKUP($B14,Year!$C$151:$DV$151,Year!$C$154:$DV$154)))))))</f>
        <v>0</v>
      </c>
      <c r="G14" s="171"/>
      <c r="H14" s="2">
        <f t="shared" si="4"/>
        <v>42716</v>
      </c>
      <c r="I14" s="75">
        <f t="shared" si="7"/>
        <v>2</v>
      </c>
      <c r="J14" s="81">
        <f ca="1">IF(ISNA(IF(OR(AND(YEAR($H$1)=YEAR(TODAY())+1,MONTH($H$1)&gt;=4),YEAR($H$1)&gt;YEAR(TODAY())+1,YEAR($H$1)&lt;YEAR(TODAY()),$H14=""),"",IF(AND(YEAR($H$1)=YEAR(TODAY())+1,MONTH($H$1)&lt;=3),LOOKUP($H14,Year!$C$241:$CQ$241,Year!$C$242:$CQ$242),IF(MONTH($H$1)&lt;=4,LOOKUP($H14,Year!$C$7:$DV$7,Year!$C$8:$DV$8),IF(AND(MONTH($H$1)&gt;=5,MONTH($H$1)&lt;=8),LOOKUP($H14,Year!$C$79:$DV$79,Year!$C$80:$DV$80),IF(MONTH($H$1)&gt;=9,LOOKUP($H14,Year!$C$151:$DV$151,Year!$C$152:$DV$152))))))),"",IF(OR(AND(YEAR($H$1)=YEAR(TODAY())+1,MONTH($H$1)&gt;=4),YEAR($H$1)&gt;YEAR(TODAY())+1,YEAR($H$1)&lt;YEAR(TODAY()),$H14=""),"",IF(AND(YEAR($H$1)=YEAR(TODAY())+1,MONTH($H$1)&lt;=3),LOOKUP($H14,Year!$C$241:$CQ$241,Year!$C$242:$CQ$242),IF(MONTH($H$1)&lt;=4,LOOKUP($H14,Year!$C$7:$DV$7,Year!$C$8:$DV$8),IF(AND(MONTH($H$1)&gt;=5,MONTH($H$1)&lt;=8),LOOKUP($H14,Year!$C$79:$DV$79,Year!$C$80:$DV$80),IF(MONTH($H$1)&gt;=9,LOOKUP($H14,Year!$C$151:$DV$151,Year!$C$152:$DV$152)))))))</f>
        <v>0</v>
      </c>
      <c r="K14" s="81">
        <f ca="1">IF(ISNA(IF(OR(AND(YEAR($H$1)=YEAR(TODAY())+1,MONTH($H$1)&gt;=4),YEAR($H$1)&gt;YEAR(TODAY())+1,YEAR($H$1)&lt;YEAR(TODAY()),$H14=""),"",IF(AND(YEAR($H$1)=YEAR(TODAY())+1,MONTH($H$1)&lt;=3),LOOKUP($H14,Year!$C$241:$CQ$241,Year!$C$243:$CQ$243),IF(MONTH($H$1)&lt;=4,LOOKUP($H14,Year!$C$7:$DV$7,Year!$C$9:$DV$9),IF(AND(MONTH($H$1)&gt;=5,MONTH($H$1)&lt;=8),LOOKUP($H14,Year!$C$79:$DV$79,Year!$C$81:$DV$81),IF(MONTH($H$1)&gt;=9,LOOKUP($H14,Year!$C$151:$DV$151,Year!$C$153:$DV$153))))))),"",IF(OR(AND(YEAR($H$1)=YEAR(TODAY())+1,MONTH($H$1)&gt;=4),YEAR($H$1)&gt;YEAR(TODAY())+1,YEAR($H$1)&lt;YEAR(TODAY()),$H14=""),"",IF(AND(YEAR($H$1)=YEAR(TODAY())+1,MONTH($H$1)&lt;=3),LOOKUP($H14,Year!$C$241:$CQ$241,Year!$C$243:$CQ$243),IF(MONTH($H$1)&lt;=4,LOOKUP($H14,Year!$C$7:$DV$7,Year!$C$9:$DV$9),IF(AND(MONTH($H$1)&gt;=5,MONTH($H$1)&lt;=8),LOOKUP($H14,Year!$C$79:$DV$79,Year!$C$81:$DV$81),IF(MONTH($H$1)&gt;=9,LOOKUP($H14,Year!$C$151:$DV$151,Year!$C$153:$DV$153)))))))</f>
        <v>0</v>
      </c>
      <c r="L14" s="81">
        <f ca="1">IF(ISNA(IF(OR(AND(YEAR($H$1)=YEAR(TODAY())+1,MONTH($H$1)&gt;=4),YEAR($H$1)&gt;YEAR(TODAY())+1,YEAR($H$1)&lt;YEAR(TODAY()),$H14=""),"",IF(AND(YEAR($H$1)=YEAR(TODAY())+1,MONTH($H$1)&lt;=3),LOOKUP($H14,Year!$C$241:$CQ$241,Year!$C$244:$CQ$244),IF(MONTH($H$1)&lt;=4,LOOKUP($H14,Year!$C$7:$DV$7,Year!$C$10:$DV$10),IF(AND(MONTH($H$1)&gt;=5,MONTH($H$1)&lt;=8),LOOKUP($H14,Year!$C$79:$DV$79,Year!$C$82:$DV$82),IF(MONTH($H$1)&gt;=9,LOOKUP($H14,Year!$C$151:$DV$151,Year!$C$154:$DV$154))))))),"",IF(OR(AND(YEAR($H$1)=YEAR(TODAY())+1,MONTH($H$1)&gt;=4),YEAR($H$1)&gt;YEAR(TODAY())+1,YEAR($H$1)&lt;YEAR(TODAY()),$H14=""),"",IF(AND(YEAR($H$1)=YEAR(TODAY())+1,MONTH($H$1)&lt;=3),LOOKUP($H14,Year!$C$241:$CQ$241,Year!$C$244:$CQ$244),IF(MONTH($H$1)&lt;=4,LOOKUP($H14,Year!$C$7:$DV$7,Year!$C$10:$DV$10),IF(AND(MONTH($H$1)&gt;=5,MONTH($H$1)&lt;=8),LOOKUP($H14,Year!$C$79:$DV$79,Year!$C$82:$DV$82),IF(MONTH($H$1)&gt;=9,LOOKUP($H14,Year!$C$151:$DV$151,Year!$C$154:$DV$154)))))))</f>
        <v>0</v>
      </c>
      <c r="M14" s="171"/>
      <c r="N14" s="2">
        <f t="shared" si="5"/>
        <v>42747</v>
      </c>
      <c r="O14" s="75">
        <f t="shared" si="8"/>
        <v>5</v>
      </c>
      <c r="P14" s="81">
        <f ca="1">IF(ISNA(IF(OR(AND(YEAR($N$1)=YEAR(TODAY())+1,MONTH($N$1)&gt;=4),YEAR($N$1)&gt;YEAR(TODAY())+1,YEAR($N$1)&lt;YEAR(TODAY()),$N14=""),"",IF(AND(YEAR($N$1)=YEAR(TODAY())+1,MONTH($N$1)&lt;=3),LOOKUP($N14,Year!$C$241:$CQ$241,Year!$C$242:$CQ$242),IF(MONTH($N$1)&lt;=4,LOOKUP($N14,Year!$C$7:$DV$7,Year!$C$8:$DV$8),IF(AND(MONTH($N$1)&gt;=5,MONTH($N$1)&lt;=8),LOOKUP($N14,Year!$C$79:$DV$79,Year!$C$80:$DV$80),IF(MONTH($N$1)&gt;=9,LOOKUP($N14,Year!$C$151:$DV$151,Year!$C$152:$DV$152))))))),"",IF(OR(AND(YEAR($N$1)=YEAR(TODAY())+1,MONTH($N$1)&gt;=4),YEAR($N$1)&gt;YEAR(TODAY())+1,YEAR($N$1)&lt;YEAR(TODAY()),$N14=""),"",IF(AND(YEAR($N$1)=YEAR(TODAY())+1,MONTH($N$1)&lt;=3),LOOKUP($N14,Year!$C$241:$CQ$241,Year!$C$242:$CQ$242),IF(MONTH($N$1)&lt;=4,LOOKUP($N14,Year!$C$7:$DV$7,Year!$C$8:$DV$8),IF(AND(MONTH($N$1)&gt;=5,MONTH($N$1)&lt;=8),LOOKUP($N14,Year!$C$79:$DV$79,Year!$C$80:$DV$80),IF(MONTH($N$1)&gt;=9,LOOKUP($N14,Year!$C$151:$DV$151,Year!$C$152:$DV$152)))))))</f>
        <v>0</v>
      </c>
      <c r="Q14" s="81">
        <f ca="1">IF(ISNA(IF(OR(AND(YEAR($N$1)=YEAR(TODAY())+1,MONTH($N$1)&gt;=4),YEAR($N$1)&gt;YEAR(TODAY())+1,YEAR($N$1)&lt;YEAR(TODAY()),$N14=""),"",IF(AND(YEAR($N$1)=YEAR(TODAY())+1,MONTH($N$1)&lt;=3),LOOKUP($N14,Year!$C$241:$CQ$241,Year!$C$243:$CQ$243),IF(MONTH($N$1)&lt;=4,LOOKUP($N14,Year!$C$7:$DV$7,Year!$C$9:$DV$9),IF(AND(MONTH($N$1)&gt;=5,MONTH($N$1)&lt;=8),LOOKUP($N14,Year!$C$79:$DV$79,Year!$C$81:$DV$81),IF(MONTH($N$1)&gt;=9,LOOKUP($N14,Year!$C$151:$DV$151,Year!$C$153:$DV$153))))))),"",IF(OR(AND(YEAR($N$1)=YEAR(TODAY())+1,MONTH($N$1)&gt;=4),YEAR($N$1)&gt;YEAR(TODAY())+1,YEAR($N$1)&lt;YEAR(TODAY()),$N14=""),"",IF(AND(YEAR($N$1)=YEAR(TODAY())+1,MONTH($N$1)&lt;=3),LOOKUP($N14,Year!$C$241:$CQ$241,Year!$C$243:$CQ$243),IF(MONTH($N$1)&lt;=4,LOOKUP($N14,Year!$C$7:$DV$7,Year!$C$9:$DV$9),IF(AND(MONTH($N$1)&gt;=5,MONTH($N$1)&lt;=8),LOOKUP($N14,Year!$C$79:$DV$79,Year!$C$81:$DV$81),IF(MONTH($N$1)&gt;=9,LOOKUP($N14,Year!$C$151:$DV$151,Year!$C$153:$DV$153)))))))</f>
        <v>0</v>
      </c>
      <c r="R14" s="81">
        <f ca="1">IF(ISNA(IF(OR(AND(YEAR($N$1)=YEAR(TODAY())+1,MONTH($N$1)&gt;=4),YEAR($N$1)&gt;YEAR(TODAY())+1,YEAR($N$1)&lt;YEAR(TODAY()),$N14=""),"",IF(AND(YEAR($N$1)=YEAR(TODAY())+1,MONTH($N$1)&lt;=3),LOOKUP($N14,Year!$C$241:$CQ$241,Year!$C$244:$CQ$244),IF(MONTH($N$1)&lt;=4,LOOKUP($N14,Year!$C$7:$DV$7,Year!$C$10:$DV$10),IF(AND(MONTH($N$1)&gt;=5,MONTH($N$1)&lt;=8),LOOKUP($N14,Year!$C$79:$DV$79,Year!$C$82:$DV$82),IF(MONTH($N$1)&gt;=9,LOOKUP($N14,Year!$C$151:$DV$151,Year!$C$154:$DV$154))))))),"",IF(OR(AND(YEAR($N$1)=YEAR(TODAY())+1,MONTH($N$1)&gt;=4),YEAR($N$1)&gt;YEAR(TODAY())+1,YEAR($N$1)&lt;YEAR(TODAY()),$N14=""),"",IF(AND(YEAR($N$1)=YEAR(TODAY())+1,MONTH($N$1)&lt;=3),LOOKUP($N14,Year!$C$241:$CQ$241,Year!$C$244:$CQ$244),IF(MONTH($N$1)&lt;=4,LOOKUP($N14,Year!$C$7:$DV$7,Year!$C$10:$DV$10),IF(AND(MONTH($N$1)&gt;=5,MONTH($N$1)&lt;=8),LOOKUP($N14,Year!$C$79:$DV$79,Year!$C$82:$DV$82),IF(MONTH($N$1)&gt;=9,LOOKUP($N14,Year!$C$151:$DV$151,Year!$C$154:$DV$154)))))))</f>
        <v>0</v>
      </c>
    </row>
    <row r="15" spans="1:18" ht="13.5">
      <c r="A15" s="171"/>
      <c r="B15" s="2">
        <f t="shared" si="3"/>
        <v>42687</v>
      </c>
      <c r="C15" s="75">
        <f t="shared" si="6"/>
        <v>1</v>
      </c>
      <c r="D15" s="81">
        <f ca="1">IF(ISNA(IF(OR(AND(YEAR($B$1)=YEAR(TODAY())+1,MONTH($B$1)&gt;=4),YEAR($B$1)&gt;YEAR(TODAY())+1,YEAR($B$1)&lt;YEAR(TODAY()),$B15=""),"",IF(AND(YEAR($B$1)=YEAR(TODAY())+1,MONTH($B$1)&lt;=3),LOOKUP($B15,Year!$C$241:$CQ$241,Year!$C$242:$CQ$242),IF(MONTH($B$1)&lt;=4,LOOKUP($B15,Year!$C$7:$DV$7,Year!$C$8:$DV$8),IF(AND(MONTH($B$1)&gt;=5,MONTH($B$1)&lt;=8),LOOKUP($B15,Year!$C$79:$DV$79,Year!$C$80:$DV$80),IF(MONTH($B$1)&gt;=9,LOOKUP($B15,Year!$C$151:$DV$151,Year!$C$152:$DV$152))))))),"",IF(OR(AND(YEAR($B$1)=YEAR(TODAY())+1,MONTH($B$1)&gt;=4),YEAR($B$1)&gt;YEAR(TODAY())+1,YEAR($B$1)&lt;YEAR(TODAY()),$B15=""),"",IF(AND(YEAR($B$1)=YEAR(TODAY())+1,MONTH($B$1)&lt;=3),LOOKUP($B15,Year!$C$241:$CQ$241,Year!$C$242:$CQ$242),IF(MONTH($B$1)&lt;=4,LOOKUP($B15,Year!$C$7:$DV$7,Year!$C$8:$DV$8),IF(AND(MONTH($B$1)&gt;=5,MONTH($B$1)&lt;=8),LOOKUP($B15,Year!$C$79:$DV$79,Year!$C$80:$DV$80),IF(MONTH($B$1)&gt;=9,LOOKUP($B15,Year!$C$151:$DV$151,Year!$C$152:$DV$152)))))))</f>
        <v>0</v>
      </c>
      <c r="E15" s="81">
        <f ca="1">IF(ISNA(IF(OR(AND(YEAR($B$1)=YEAR(TODAY())+1,MONTH($B$1)&gt;=4),YEAR($B$1)&gt;YEAR(TODAY())+1,YEAR($B$1)&lt;YEAR(TODAY()),$B15=""),"",IF(AND(YEAR($B$1)=YEAR(TODAY())+1,MONTH($B$1)&lt;=3),LOOKUP($B15,Year!$C$241:$CQ$241,Year!$C$243:$CQ$243),IF(MONTH($B$1)&lt;=4,LOOKUP($B15,Year!$C$7:$DV$7,Year!$C$9:$DV$9),IF(AND(MONTH($B$1)&gt;=5,MONTH($B$1)&lt;=8),LOOKUP($B15,Year!$C$79:$DV$79,Year!$C$81:$DV$81),IF(MONTH($B$1)&gt;=9,LOOKUP($B15,Year!$C$151:$DV$151,Year!$C$153:$DV$153))))))),"",IF(OR(AND(YEAR($B$1)=YEAR(TODAY())+1,MONTH($B$1)&gt;=4),YEAR($B$1)&gt;YEAR(TODAY())+1,YEAR($B$1)&lt;YEAR(TODAY()),$B15=""),"",IF(AND(YEAR($B$1)=YEAR(TODAY())+1,MONTH($B$1)&lt;=3),LOOKUP($B15,Year!$C$241:$CQ$241,Year!$C$243:$CQ$243),IF(MONTH($B$1)&lt;=4,LOOKUP($B15,Year!$C$7:$DV$7,Year!$C$9:$DV$9),IF(AND(MONTH($B$1)&gt;=5,MONTH($B$1)&lt;=8),LOOKUP($B15,Year!$C$79:$DV$79,Year!$C$81:$DV$81),IF(MONTH($B$1)&gt;=9,LOOKUP($B15,Year!$C$151:$DV$151,Year!$C$153:$DV$153)))))))</f>
        <v>0</v>
      </c>
      <c r="F15" s="81">
        <f ca="1">IF(ISNA(IF(OR(AND(YEAR($B$1)=YEAR(TODAY())+1,MONTH($B$1)&gt;=4),YEAR($B$1)&gt;YEAR(TODAY())+1,YEAR($B$1)&lt;YEAR(TODAY()),$B15=""),"",IF(AND(YEAR($B$1)=YEAR(TODAY())+1,MONTH($B$1)&lt;=3),LOOKUP($B15,Year!$C$241:$CQ$241,Year!$C$244:$CQ$244),IF(MONTH($B$1)&lt;=4,LOOKUP($B15,Year!$C$7:$DV$7,Year!$C$10:$DV$10),IF(AND(MONTH($B$1)&gt;=5,MONTH($B$1)&lt;=8),LOOKUP($B15,Year!$C$79:$DV$79,Year!$C$82:$DV$82),IF(MONTH($B$1)&gt;=9,LOOKUP($B15,Year!$C$151:$DV$151,Year!$C$154:$DV$154))))))),"",IF(OR(AND(YEAR($B$1)=YEAR(TODAY())+1,MONTH($B$1)&gt;=4),YEAR($B$1)&gt;YEAR(TODAY())+1,YEAR($B$1)&lt;YEAR(TODAY()),$B15=""),"",IF(AND(YEAR($B$1)=YEAR(TODAY())+1,MONTH($B$1)&lt;=3),LOOKUP($B15,Year!$C$241:$CQ$241,Year!$C$244:$CQ$244),IF(MONTH($B$1)&lt;=4,LOOKUP($B15,Year!$C$7:$DV$7,Year!$C$10:$DV$10),IF(AND(MONTH($B$1)&gt;=5,MONTH($B$1)&lt;=8),LOOKUP($B15,Year!$C$79:$DV$79,Year!$C$82:$DV$82),IF(MONTH($B$1)&gt;=9,LOOKUP($B15,Year!$C$151:$DV$151,Year!$C$154:$DV$154)))))))</f>
        <v>0</v>
      </c>
      <c r="G15" s="171"/>
      <c r="H15" s="2">
        <f t="shared" si="4"/>
        <v>42717</v>
      </c>
      <c r="I15" s="75">
        <f t="shared" si="7"/>
        <v>3</v>
      </c>
      <c r="J15" s="81">
        <f ca="1">IF(ISNA(IF(OR(AND(YEAR($H$1)=YEAR(TODAY())+1,MONTH($H$1)&gt;=4),YEAR($H$1)&gt;YEAR(TODAY())+1,YEAR($H$1)&lt;YEAR(TODAY()),$H15=""),"",IF(AND(YEAR($H$1)=YEAR(TODAY())+1,MONTH($H$1)&lt;=3),LOOKUP($H15,Year!$C$241:$CQ$241,Year!$C$242:$CQ$242),IF(MONTH($H$1)&lt;=4,LOOKUP($H15,Year!$C$7:$DV$7,Year!$C$8:$DV$8),IF(AND(MONTH($H$1)&gt;=5,MONTH($H$1)&lt;=8),LOOKUP($H15,Year!$C$79:$DV$79,Year!$C$80:$DV$80),IF(MONTH($H$1)&gt;=9,LOOKUP($H15,Year!$C$151:$DV$151,Year!$C$152:$DV$152))))))),"",IF(OR(AND(YEAR($H$1)=YEAR(TODAY())+1,MONTH($H$1)&gt;=4),YEAR($H$1)&gt;YEAR(TODAY())+1,YEAR($H$1)&lt;YEAR(TODAY()),$H15=""),"",IF(AND(YEAR($H$1)=YEAR(TODAY())+1,MONTH($H$1)&lt;=3),LOOKUP($H15,Year!$C$241:$CQ$241,Year!$C$242:$CQ$242),IF(MONTH($H$1)&lt;=4,LOOKUP($H15,Year!$C$7:$DV$7,Year!$C$8:$DV$8),IF(AND(MONTH($H$1)&gt;=5,MONTH($H$1)&lt;=8),LOOKUP($H15,Year!$C$79:$DV$79,Year!$C$80:$DV$80),IF(MONTH($H$1)&gt;=9,LOOKUP($H15,Year!$C$151:$DV$151,Year!$C$152:$DV$152)))))))</f>
        <v>0</v>
      </c>
      <c r="K15" s="81">
        <f ca="1">IF(ISNA(IF(OR(AND(YEAR($H$1)=YEAR(TODAY())+1,MONTH($H$1)&gt;=4),YEAR($H$1)&gt;YEAR(TODAY())+1,YEAR($H$1)&lt;YEAR(TODAY()),$H15=""),"",IF(AND(YEAR($H$1)=YEAR(TODAY())+1,MONTH($H$1)&lt;=3),LOOKUP($H15,Year!$C$241:$CQ$241,Year!$C$243:$CQ$243),IF(MONTH($H$1)&lt;=4,LOOKUP($H15,Year!$C$7:$DV$7,Year!$C$9:$DV$9),IF(AND(MONTH($H$1)&gt;=5,MONTH($H$1)&lt;=8),LOOKUP($H15,Year!$C$79:$DV$79,Year!$C$81:$DV$81),IF(MONTH($H$1)&gt;=9,LOOKUP($H15,Year!$C$151:$DV$151,Year!$C$153:$DV$153))))))),"",IF(OR(AND(YEAR($H$1)=YEAR(TODAY())+1,MONTH($H$1)&gt;=4),YEAR($H$1)&gt;YEAR(TODAY())+1,YEAR($H$1)&lt;YEAR(TODAY()),$H15=""),"",IF(AND(YEAR($H$1)=YEAR(TODAY())+1,MONTH($H$1)&lt;=3),LOOKUP($H15,Year!$C$241:$CQ$241,Year!$C$243:$CQ$243),IF(MONTH($H$1)&lt;=4,LOOKUP($H15,Year!$C$7:$DV$7,Year!$C$9:$DV$9),IF(AND(MONTH($H$1)&gt;=5,MONTH($H$1)&lt;=8),LOOKUP($H15,Year!$C$79:$DV$79,Year!$C$81:$DV$81),IF(MONTH($H$1)&gt;=9,LOOKUP($H15,Year!$C$151:$DV$151,Year!$C$153:$DV$153)))))))</f>
        <v>0</v>
      </c>
      <c r="L15" s="81">
        <f ca="1">IF(ISNA(IF(OR(AND(YEAR($H$1)=YEAR(TODAY())+1,MONTH($H$1)&gt;=4),YEAR($H$1)&gt;YEAR(TODAY())+1,YEAR($H$1)&lt;YEAR(TODAY()),$H15=""),"",IF(AND(YEAR($H$1)=YEAR(TODAY())+1,MONTH($H$1)&lt;=3),LOOKUP($H15,Year!$C$241:$CQ$241,Year!$C$244:$CQ$244),IF(MONTH($H$1)&lt;=4,LOOKUP($H15,Year!$C$7:$DV$7,Year!$C$10:$DV$10),IF(AND(MONTH($H$1)&gt;=5,MONTH($H$1)&lt;=8),LOOKUP($H15,Year!$C$79:$DV$79,Year!$C$82:$DV$82),IF(MONTH($H$1)&gt;=9,LOOKUP($H15,Year!$C$151:$DV$151,Year!$C$154:$DV$154))))))),"",IF(OR(AND(YEAR($H$1)=YEAR(TODAY())+1,MONTH($H$1)&gt;=4),YEAR($H$1)&gt;YEAR(TODAY())+1,YEAR($H$1)&lt;YEAR(TODAY()),$H15=""),"",IF(AND(YEAR($H$1)=YEAR(TODAY())+1,MONTH($H$1)&lt;=3),LOOKUP($H15,Year!$C$241:$CQ$241,Year!$C$244:$CQ$244),IF(MONTH($H$1)&lt;=4,LOOKUP($H15,Year!$C$7:$DV$7,Year!$C$10:$DV$10),IF(AND(MONTH($H$1)&gt;=5,MONTH($H$1)&lt;=8),LOOKUP($H15,Year!$C$79:$DV$79,Year!$C$82:$DV$82),IF(MONTH($H$1)&gt;=9,LOOKUP($H15,Year!$C$151:$DV$151,Year!$C$154:$DV$154)))))))</f>
        <v>0</v>
      </c>
      <c r="M15" s="171"/>
      <c r="N15" s="2">
        <f t="shared" si="5"/>
        <v>42748</v>
      </c>
      <c r="O15" s="75">
        <f t="shared" si="8"/>
        <v>6</v>
      </c>
      <c r="P15" s="81">
        <f ca="1">IF(ISNA(IF(OR(AND(YEAR($N$1)=YEAR(TODAY())+1,MONTH($N$1)&gt;=4),YEAR($N$1)&gt;YEAR(TODAY())+1,YEAR($N$1)&lt;YEAR(TODAY()),$N15=""),"",IF(AND(YEAR($N$1)=YEAR(TODAY())+1,MONTH($N$1)&lt;=3),LOOKUP($N15,Year!$C$241:$CQ$241,Year!$C$242:$CQ$242),IF(MONTH($N$1)&lt;=4,LOOKUP($N15,Year!$C$7:$DV$7,Year!$C$8:$DV$8),IF(AND(MONTH($N$1)&gt;=5,MONTH($N$1)&lt;=8),LOOKUP($N15,Year!$C$79:$DV$79,Year!$C$80:$DV$80),IF(MONTH($N$1)&gt;=9,LOOKUP($N15,Year!$C$151:$DV$151,Year!$C$152:$DV$152))))))),"",IF(OR(AND(YEAR($N$1)=YEAR(TODAY())+1,MONTH($N$1)&gt;=4),YEAR($N$1)&gt;YEAR(TODAY())+1,YEAR($N$1)&lt;YEAR(TODAY()),$N15=""),"",IF(AND(YEAR($N$1)=YEAR(TODAY())+1,MONTH($N$1)&lt;=3),LOOKUP($N15,Year!$C$241:$CQ$241,Year!$C$242:$CQ$242),IF(MONTH($N$1)&lt;=4,LOOKUP($N15,Year!$C$7:$DV$7,Year!$C$8:$DV$8),IF(AND(MONTH($N$1)&gt;=5,MONTH($N$1)&lt;=8),LOOKUP($N15,Year!$C$79:$DV$79,Year!$C$80:$DV$80),IF(MONTH($N$1)&gt;=9,LOOKUP($N15,Year!$C$151:$DV$151,Year!$C$152:$DV$152)))))))</f>
        <v>0</v>
      </c>
      <c r="Q15" s="81">
        <f ca="1">IF(ISNA(IF(OR(AND(YEAR($N$1)=YEAR(TODAY())+1,MONTH($N$1)&gt;=4),YEAR($N$1)&gt;YEAR(TODAY())+1,YEAR($N$1)&lt;YEAR(TODAY()),$N15=""),"",IF(AND(YEAR($N$1)=YEAR(TODAY())+1,MONTH($N$1)&lt;=3),LOOKUP($N15,Year!$C$241:$CQ$241,Year!$C$243:$CQ$243),IF(MONTH($N$1)&lt;=4,LOOKUP($N15,Year!$C$7:$DV$7,Year!$C$9:$DV$9),IF(AND(MONTH($N$1)&gt;=5,MONTH($N$1)&lt;=8),LOOKUP($N15,Year!$C$79:$DV$79,Year!$C$81:$DV$81),IF(MONTH($N$1)&gt;=9,LOOKUP($N15,Year!$C$151:$DV$151,Year!$C$153:$DV$153))))))),"",IF(OR(AND(YEAR($N$1)=YEAR(TODAY())+1,MONTH($N$1)&gt;=4),YEAR($N$1)&gt;YEAR(TODAY())+1,YEAR($N$1)&lt;YEAR(TODAY()),$N15=""),"",IF(AND(YEAR($N$1)=YEAR(TODAY())+1,MONTH($N$1)&lt;=3),LOOKUP($N15,Year!$C$241:$CQ$241,Year!$C$243:$CQ$243),IF(MONTH($N$1)&lt;=4,LOOKUP($N15,Year!$C$7:$DV$7,Year!$C$9:$DV$9),IF(AND(MONTH($N$1)&gt;=5,MONTH($N$1)&lt;=8),LOOKUP($N15,Year!$C$79:$DV$79,Year!$C$81:$DV$81),IF(MONTH($N$1)&gt;=9,LOOKUP($N15,Year!$C$151:$DV$151,Year!$C$153:$DV$153)))))))</f>
        <v>0</v>
      </c>
      <c r="R15" s="81">
        <f ca="1">IF(ISNA(IF(OR(AND(YEAR($N$1)=YEAR(TODAY())+1,MONTH($N$1)&gt;=4),YEAR($N$1)&gt;YEAR(TODAY())+1,YEAR($N$1)&lt;YEAR(TODAY()),$N15=""),"",IF(AND(YEAR($N$1)=YEAR(TODAY())+1,MONTH($N$1)&lt;=3),LOOKUP($N15,Year!$C$241:$CQ$241,Year!$C$244:$CQ$244),IF(MONTH($N$1)&lt;=4,LOOKUP($N15,Year!$C$7:$DV$7,Year!$C$10:$DV$10),IF(AND(MONTH($N$1)&gt;=5,MONTH($N$1)&lt;=8),LOOKUP($N15,Year!$C$79:$DV$79,Year!$C$82:$DV$82),IF(MONTH($N$1)&gt;=9,LOOKUP($N15,Year!$C$151:$DV$151,Year!$C$154:$DV$154))))))),"",IF(OR(AND(YEAR($N$1)=YEAR(TODAY())+1,MONTH($N$1)&gt;=4),YEAR($N$1)&gt;YEAR(TODAY())+1,YEAR($N$1)&lt;YEAR(TODAY()),$N15=""),"",IF(AND(YEAR($N$1)=YEAR(TODAY())+1,MONTH($N$1)&lt;=3),LOOKUP($N15,Year!$C$241:$CQ$241,Year!$C$244:$CQ$244),IF(MONTH($N$1)&lt;=4,LOOKUP($N15,Year!$C$7:$DV$7,Year!$C$10:$DV$10),IF(AND(MONTH($N$1)&gt;=5,MONTH($N$1)&lt;=8),LOOKUP($N15,Year!$C$79:$DV$79,Year!$C$82:$DV$82),IF(MONTH($N$1)&gt;=9,LOOKUP($N15,Year!$C$151:$DV$151,Year!$C$154:$DV$154)))))))</f>
        <v>0</v>
      </c>
    </row>
    <row r="16" spans="1:18" ht="13.5">
      <c r="A16" s="171"/>
      <c r="B16" s="2">
        <f t="shared" si="3"/>
        <v>42688</v>
      </c>
      <c r="C16" s="75">
        <f t="shared" si="6"/>
        <v>2</v>
      </c>
      <c r="D16" s="81">
        <f ca="1">IF(ISNA(IF(OR(AND(YEAR($B$1)=YEAR(TODAY())+1,MONTH($B$1)&gt;=4),YEAR($B$1)&gt;YEAR(TODAY())+1,YEAR($B$1)&lt;YEAR(TODAY()),$B16=""),"",IF(AND(YEAR($B$1)=YEAR(TODAY())+1,MONTH($B$1)&lt;=3),LOOKUP($B16,Year!$C$241:$CQ$241,Year!$C$242:$CQ$242),IF(MONTH($B$1)&lt;=4,LOOKUP($B16,Year!$C$7:$DV$7,Year!$C$8:$DV$8),IF(AND(MONTH($B$1)&gt;=5,MONTH($B$1)&lt;=8),LOOKUP($B16,Year!$C$79:$DV$79,Year!$C$80:$DV$80),IF(MONTH($B$1)&gt;=9,LOOKUP($B16,Year!$C$151:$DV$151,Year!$C$152:$DV$152))))))),"",IF(OR(AND(YEAR($B$1)=YEAR(TODAY())+1,MONTH($B$1)&gt;=4),YEAR($B$1)&gt;YEAR(TODAY())+1,YEAR($B$1)&lt;YEAR(TODAY()),$B16=""),"",IF(AND(YEAR($B$1)=YEAR(TODAY())+1,MONTH($B$1)&lt;=3),LOOKUP($B16,Year!$C$241:$CQ$241,Year!$C$242:$CQ$242),IF(MONTH($B$1)&lt;=4,LOOKUP($B16,Year!$C$7:$DV$7,Year!$C$8:$DV$8),IF(AND(MONTH($B$1)&gt;=5,MONTH($B$1)&lt;=8),LOOKUP($B16,Year!$C$79:$DV$79,Year!$C$80:$DV$80),IF(MONTH($B$1)&gt;=9,LOOKUP($B16,Year!$C$151:$DV$151,Year!$C$152:$DV$152)))))))</f>
        <v>0</v>
      </c>
      <c r="E16" s="81">
        <f ca="1">IF(ISNA(IF(OR(AND(YEAR($B$1)=YEAR(TODAY())+1,MONTH($B$1)&gt;=4),YEAR($B$1)&gt;YEAR(TODAY())+1,YEAR($B$1)&lt;YEAR(TODAY()),$B16=""),"",IF(AND(YEAR($B$1)=YEAR(TODAY())+1,MONTH($B$1)&lt;=3),LOOKUP($B16,Year!$C$241:$CQ$241,Year!$C$243:$CQ$243),IF(MONTH($B$1)&lt;=4,LOOKUP($B16,Year!$C$7:$DV$7,Year!$C$9:$DV$9),IF(AND(MONTH($B$1)&gt;=5,MONTH($B$1)&lt;=8),LOOKUP($B16,Year!$C$79:$DV$79,Year!$C$81:$DV$81),IF(MONTH($B$1)&gt;=9,LOOKUP($B16,Year!$C$151:$DV$151,Year!$C$153:$DV$153))))))),"",IF(OR(AND(YEAR($B$1)=YEAR(TODAY())+1,MONTH($B$1)&gt;=4),YEAR($B$1)&gt;YEAR(TODAY())+1,YEAR($B$1)&lt;YEAR(TODAY()),$B16=""),"",IF(AND(YEAR($B$1)=YEAR(TODAY())+1,MONTH($B$1)&lt;=3),LOOKUP($B16,Year!$C$241:$CQ$241,Year!$C$243:$CQ$243),IF(MONTH($B$1)&lt;=4,LOOKUP($B16,Year!$C$7:$DV$7,Year!$C$9:$DV$9),IF(AND(MONTH($B$1)&gt;=5,MONTH($B$1)&lt;=8),LOOKUP($B16,Year!$C$79:$DV$79,Year!$C$81:$DV$81),IF(MONTH($B$1)&gt;=9,LOOKUP($B16,Year!$C$151:$DV$151,Year!$C$153:$DV$153)))))))</f>
        <v>0</v>
      </c>
      <c r="F16" s="81">
        <f ca="1">IF(ISNA(IF(OR(AND(YEAR($B$1)=YEAR(TODAY())+1,MONTH($B$1)&gt;=4),YEAR($B$1)&gt;YEAR(TODAY())+1,YEAR($B$1)&lt;YEAR(TODAY()),$B16=""),"",IF(AND(YEAR($B$1)=YEAR(TODAY())+1,MONTH($B$1)&lt;=3),LOOKUP($B16,Year!$C$241:$CQ$241,Year!$C$244:$CQ$244),IF(MONTH($B$1)&lt;=4,LOOKUP($B16,Year!$C$7:$DV$7,Year!$C$10:$DV$10),IF(AND(MONTH($B$1)&gt;=5,MONTH($B$1)&lt;=8),LOOKUP($B16,Year!$C$79:$DV$79,Year!$C$82:$DV$82),IF(MONTH($B$1)&gt;=9,LOOKUP($B16,Year!$C$151:$DV$151,Year!$C$154:$DV$154))))))),"",IF(OR(AND(YEAR($B$1)=YEAR(TODAY())+1,MONTH($B$1)&gt;=4),YEAR($B$1)&gt;YEAR(TODAY())+1,YEAR($B$1)&lt;YEAR(TODAY()),$B16=""),"",IF(AND(YEAR($B$1)=YEAR(TODAY())+1,MONTH($B$1)&lt;=3),LOOKUP($B16,Year!$C$241:$CQ$241,Year!$C$244:$CQ$244),IF(MONTH($B$1)&lt;=4,LOOKUP($B16,Year!$C$7:$DV$7,Year!$C$10:$DV$10),IF(AND(MONTH($B$1)&gt;=5,MONTH($B$1)&lt;=8),LOOKUP($B16,Year!$C$79:$DV$79,Year!$C$82:$DV$82),IF(MONTH($B$1)&gt;=9,LOOKUP($B16,Year!$C$151:$DV$151,Year!$C$154:$DV$154)))))))</f>
        <v>0</v>
      </c>
      <c r="G16" s="171"/>
      <c r="H16" s="2">
        <f t="shared" si="4"/>
        <v>42718</v>
      </c>
      <c r="I16" s="75">
        <f t="shared" si="7"/>
        <v>4</v>
      </c>
      <c r="J16" s="81">
        <f ca="1">IF(ISNA(IF(OR(AND(YEAR($H$1)=YEAR(TODAY())+1,MONTH($H$1)&gt;=4),YEAR($H$1)&gt;YEAR(TODAY())+1,YEAR($H$1)&lt;YEAR(TODAY()),$H16=""),"",IF(AND(YEAR($H$1)=YEAR(TODAY())+1,MONTH($H$1)&lt;=3),LOOKUP($H16,Year!$C$241:$CQ$241,Year!$C$242:$CQ$242),IF(MONTH($H$1)&lt;=4,LOOKUP($H16,Year!$C$7:$DV$7,Year!$C$8:$DV$8),IF(AND(MONTH($H$1)&gt;=5,MONTH($H$1)&lt;=8),LOOKUP($H16,Year!$C$79:$DV$79,Year!$C$80:$DV$80),IF(MONTH($H$1)&gt;=9,LOOKUP($H16,Year!$C$151:$DV$151,Year!$C$152:$DV$152))))))),"",IF(OR(AND(YEAR($H$1)=YEAR(TODAY())+1,MONTH($H$1)&gt;=4),YEAR($H$1)&gt;YEAR(TODAY())+1,YEAR($H$1)&lt;YEAR(TODAY()),$H16=""),"",IF(AND(YEAR($H$1)=YEAR(TODAY())+1,MONTH($H$1)&lt;=3),LOOKUP($H16,Year!$C$241:$CQ$241,Year!$C$242:$CQ$242),IF(MONTH($H$1)&lt;=4,LOOKUP($H16,Year!$C$7:$DV$7,Year!$C$8:$DV$8),IF(AND(MONTH($H$1)&gt;=5,MONTH($H$1)&lt;=8),LOOKUP($H16,Year!$C$79:$DV$79,Year!$C$80:$DV$80),IF(MONTH($H$1)&gt;=9,LOOKUP($H16,Year!$C$151:$DV$151,Year!$C$152:$DV$152)))))))</f>
        <v>0</v>
      </c>
      <c r="K16" s="81">
        <f ca="1">IF(ISNA(IF(OR(AND(YEAR($H$1)=YEAR(TODAY())+1,MONTH($H$1)&gt;=4),YEAR($H$1)&gt;YEAR(TODAY())+1,YEAR($H$1)&lt;YEAR(TODAY()),$H16=""),"",IF(AND(YEAR($H$1)=YEAR(TODAY())+1,MONTH($H$1)&lt;=3),LOOKUP($H16,Year!$C$241:$CQ$241,Year!$C$243:$CQ$243),IF(MONTH($H$1)&lt;=4,LOOKUP($H16,Year!$C$7:$DV$7,Year!$C$9:$DV$9),IF(AND(MONTH($H$1)&gt;=5,MONTH($H$1)&lt;=8),LOOKUP($H16,Year!$C$79:$DV$79,Year!$C$81:$DV$81),IF(MONTH($H$1)&gt;=9,LOOKUP($H16,Year!$C$151:$DV$151,Year!$C$153:$DV$153))))))),"",IF(OR(AND(YEAR($H$1)=YEAR(TODAY())+1,MONTH($H$1)&gt;=4),YEAR($H$1)&gt;YEAR(TODAY())+1,YEAR($H$1)&lt;YEAR(TODAY()),$H16=""),"",IF(AND(YEAR($H$1)=YEAR(TODAY())+1,MONTH($H$1)&lt;=3),LOOKUP($H16,Year!$C$241:$CQ$241,Year!$C$243:$CQ$243),IF(MONTH($H$1)&lt;=4,LOOKUP($H16,Year!$C$7:$DV$7,Year!$C$9:$DV$9),IF(AND(MONTH($H$1)&gt;=5,MONTH($H$1)&lt;=8),LOOKUP($H16,Year!$C$79:$DV$79,Year!$C$81:$DV$81),IF(MONTH($H$1)&gt;=9,LOOKUP($H16,Year!$C$151:$DV$151,Year!$C$153:$DV$153)))))))</f>
        <v>0</v>
      </c>
      <c r="L16" s="81">
        <f ca="1">IF(ISNA(IF(OR(AND(YEAR($H$1)=YEAR(TODAY())+1,MONTH($H$1)&gt;=4),YEAR($H$1)&gt;YEAR(TODAY())+1,YEAR($H$1)&lt;YEAR(TODAY()),$H16=""),"",IF(AND(YEAR($H$1)=YEAR(TODAY())+1,MONTH($H$1)&lt;=3),LOOKUP($H16,Year!$C$241:$CQ$241,Year!$C$244:$CQ$244),IF(MONTH($H$1)&lt;=4,LOOKUP($H16,Year!$C$7:$DV$7,Year!$C$10:$DV$10),IF(AND(MONTH($H$1)&gt;=5,MONTH($H$1)&lt;=8),LOOKUP($H16,Year!$C$79:$DV$79,Year!$C$82:$DV$82),IF(MONTH($H$1)&gt;=9,LOOKUP($H16,Year!$C$151:$DV$151,Year!$C$154:$DV$154))))))),"",IF(OR(AND(YEAR($H$1)=YEAR(TODAY())+1,MONTH($H$1)&gt;=4),YEAR($H$1)&gt;YEAR(TODAY())+1,YEAR($H$1)&lt;YEAR(TODAY()),$H16=""),"",IF(AND(YEAR($H$1)=YEAR(TODAY())+1,MONTH($H$1)&lt;=3),LOOKUP($H16,Year!$C$241:$CQ$241,Year!$C$244:$CQ$244),IF(MONTH($H$1)&lt;=4,LOOKUP($H16,Year!$C$7:$DV$7,Year!$C$10:$DV$10),IF(AND(MONTH($H$1)&gt;=5,MONTH($H$1)&lt;=8),LOOKUP($H16,Year!$C$79:$DV$79,Year!$C$82:$DV$82),IF(MONTH($H$1)&gt;=9,LOOKUP($H16,Year!$C$151:$DV$151,Year!$C$154:$DV$154)))))))</f>
        <v>0</v>
      </c>
      <c r="M16" s="171"/>
      <c r="N16" s="2">
        <f t="shared" si="5"/>
        <v>42749</v>
      </c>
      <c r="O16" s="75">
        <f t="shared" si="8"/>
        <v>7</v>
      </c>
      <c r="P16" s="81">
        <f ca="1">IF(ISNA(IF(OR(AND(YEAR($N$1)=YEAR(TODAY())+1,MONTH($N$1)&gt;=4),YEAR($N$1)&gt;YEAR(TODAY())+1,YEAR($N$1)&lt;YEAR(TODAY()),$N16=""),"",IF(AND(YEAR($N$1)=YEAR(TODAY())+1,MONTH($N$1)&lt;=3),LOOKUP($N16,Year!$C$241:$CQ$241,Year!$C$242:$CQ$242),IF(MONTH($N$1)&lt;=4,LOOKUP($N16,Year!$C$7:$DV$7,Year!$C$8:$DV$8),IF(AND(MONTH($N$1)&gt;=5,MONTH($N$1)&lt;=8),LOOKUP($N16,Year!$C$79:$DV$79,Year!$C$80:$DV$80),IF(MONTH($N$1)&gt;=9,LOOKUP($N16,Year!$C$151:$DV$151,Year!$C$152:$DV$152))))))),"",IF(OR(AND(YEAR($N$1)=YEAR(TODAY())+1,MONTH($N$1)&gt;=4),YEAR($N$1)&gt;YEAR(TODAY())+1,YEAR($N$1)&lt;YEAR(TODAY()),$N16=""),"",IF(AND(YEAR($N$1)=YEAR(TODAY())+1,MONTH($N$1)&lt;=3),LOOKUP($N16,Year!$C$241:$CQ$241,Year!$C$242:$CQ$242),IF(MONTH($N$1)&lt;=4,LOOKUP($N16,Year!$C$7:$DV$7,Year!$C$8:$DV$8),IF(AND(MONTH($N$1)&gt;=5,MONTH($N$1)&lt;=8),LOOKUP($N16,Year!$C$79:$DV$79,Year!$C$80:$DV$80),IF(MONTH($N$1)&gt;=9,LOOKUP($N16,Year!$C$151:$DV$151,Year!$C$152:$DV$152)))))))</f>
        <v>0</v>
      </c>
      <c r="Q16" s="81">
        <f ca="1">IF(ISNA(IF(OR(AND(YEAR($N$1)=YEAR(TODAY())+1,MONTH($N$1)&gt;=4),YEAR($N$1)&gt;YEAR(TODAY())+1,YEAR($N$1)&lt;YEAR(TODAY()),$N16=""),"",IF(AND(YEAR($N$1)=YEAR(TODAY())+1,MONTH($N$1)&lt;=3),LOOKUP($N16,Year!$C$241:$CQ$241,Year!$C$243:$CQ$243),IF(MONTH($N$1)&lt;=4,LOOKUP($N16,Year!$C$7:$DV$7,Year!$C$9:$DV$9),IF(AND(MONTH($N$1)&gt;=5,MONTH($N$1)&lt;=8),LOOKUP($N16,Year!$C$79:$DV$79,Year!$C$81:$DV$81),IF(MONTH($N$1)&gt;=9,LOOKUP($N16,Year!$C$151:$DV$151,Year!$C$153:$DV$153))))))),"",IF(OR(AND(YEAR($N$1)=YEAR(TODAY())+1,MONTH($N$1)&gt;=4),YEAR($N$1)&gt;YEAR(TODAY())+1,YEAR($N$1)&lt;YEAR(TODAY()),$N16=""),"",IF(AND(YEAR($N$1)=YEAR(TODAY())+1,MONTH($N$1)&lt;=3),LOOKUP($N16,Year!$C$241:$CQ$241,Year!$C$243:$CQ$243),IF(MONTH($N$1)&lt;=4,LOOKUP($N16,Year!$C$7:$DV$7,Year!$C$9:$DV$9),IF(AND(MONTH($N$1)&gt;=5,MONTH($N$1)&lt;=8),LOOKUP($N16,Year!$C$79:$DV$79,Year!$C$81:$DV$81),IF(MONTH($N$1)&gt;=9,LOOKUP($N16,Year!$C$151:$DV$151,Year!$C$153:$DV$153)))))))</f>
        <v>0</v>
      </c>
      <c r="R16" s="81">
        <f ca="1">IF(ISNA(IF(OR(AND(YEAR($N$1)=YEAR(TODAY())+1,MONTH($N$1)&gt;=4),YEAR($N$1)&gt;YEAR(TODAY())+1,YEAR($N$1)&lt;YEAR(TODAY()),$N16=""),"",IF(AND(YEAR($N$1)=YEAR(TODAY())+1,MONTH($N$1)&lt;=3),LOOKUP($N16,Year!$C$241:$CQ$241,Year!$C$244:$CQ$244),IF(MONTH($N$1)&lt;=4,LOOKUP($N16,Year!$C$7:$DV$7,Year!$C$10:$DV$10),IF(AND(MONTH($N$1)&gt;=5,MONTH($N$1)&lt;=8),LOOKUP($N16,Year!$C$79:$DV$79,Year!$C$82:$DV$82),IF(MONTH($N$1)&gt;=9,LOOKUP($N16,Year!$C$151:$DV$151,Year!$C$154:$DV$154))))))),"",IF(OR(AND(YEAR($N$1)=YEAR(TODAY())+1,MONTH($N$1)&gt;=4),YEAR($N$1)&gt;YEAR(TODAY())+1,YEAR($N$1)&lt;YEAR(TODAY()),$N16=""),"",IF(AND(YEAR($N$1)=YEAR(TODAY())+1,MONTH($N$1)&lt;=3),LOOKUP($N16,Year!$C$241:$CQ$241,Year!$C$244:$CQ$244),IF(MONTH($N$1)&lt;=4,LOOKUP($N16,Year!$C$7:$DV$7,Year!$C$10:$DV$10),IF(AND(MONTH($N$1)&gt;=5,MONTH($N$1)&lt;=8),LOOKUP($N16,Year!$C$79:$DV$79,Year!$C$82:$DV$82),IF(MONTH($N$1)&gt;=9,LOOKUP($N16,Year!$C$151:$DV$151,Year!$C$154:$DV$154)))))))</f>
        <v>0</v>
      </c>
    </row>
    <row r="17" spans="1:18" ht="13.5">
      <c r="A17" s="171"/>
      <c r="B17" s="2">
        <f t="shared" si="3"/>
        <v>42689</v>
      </c>
      <c r="C17" s="75">
        <f t="shared" si="6"/>
        <v>3</v>
      </c>
      <c r="D17" s="81">
        <f ca="1">IF(ISNA(IF(OR(AND(YEAR($B$1)=YEAR(TODAY())+1,MONTH($B$1)&gt;=4),YEAR($B$1)&gt;YEAR(TODAY())+1,YEAR($B$1)&lt;YEAR(TODAY()),$B17=""),"",IF(AND(YEAR($B$1)=YEAR(TODAY())+1,MONTH($B$1)&lt;=3),LOOKUP($B17,Year!$C$241:$CQ$241,Year!$C$242:$CQ$242),IF(MONTH($B$1)&lt;=4,LOOKUP($B17,Year!$C$7:$DV$7,Year!$C$8:$DV$8),IF(AND(MONTH($B$1)&gt;=5,MONTH($B$1)&lt;=8),LOOKUP($B17,Year!$C$79:$DV$79,Year!$C$80:$DV$80),IF(MONTH($B$1)&gt;=9,LOOKUP($B17,Year!$C$151:$DV$151,Year!$C$152:$DV$152))))))),"",IF(OR(AND(YEAR($B$1)=YEAR(TODAY())+1,MONTH($B$1)&gt;=4),YEAR($B$1)&gt;YEAR(TODAY())+1,YEAR($B$1)&lt;YEAR(TODAY()),$B17=""),"",IF(AND(YEAR($B$1)=YEAR(TODAY())+1,MONTH($B$1)&lt;=3),LOOKUP($B17,Year!$C$241:$CQ$241,Year!$C$242:$CQ$242),IF(MONTH($B$1)&lt;=4,LOOKUP($B17,Year!$C$7:$DV$7,Year!$C$8:$DV$8),IF(AND(MONTH($B$1)&gt;=5,MONTH($B$1)&lt;=8),LOOKUP($B17,Year!$C$79:$DV$79,Year!$C$80:$DV$80),IF(MONTH($B$1)&gt;=9,LOOKUP($B17,Year!$C$151:$DV$151,Year!$C$152:$DV$152)))))))</f>
        <v>0</v>
      </c>
      <c r="E17" s="81">
        <f ca="1">IF(ISNA(IF(OR(AND(YEAR($B$1)=YEAR(TODAY())+1,MONTH($B$1)&gt;=4),YEAR($B$1)&gt;YEAR(TODAY())+1,YEAR($B$1)&lt;YEAR(TODAY()),$B17=""),"",IF(AND(YEAR($B$1)=YEAR(TODAY())+1,MONTH($B$1)&lt;=3),LOOKUP($B17,Year!$C$241:$CQ$241,Year!$C$243:$CQ$243),IF(MONTH($B$1)&lt;=4,LOOKUP($B17,Year!$C$7:$DV$7,Year!$C$9:$DV$9),IF(AND(MONTH($B$1)&gt;=5,MONTH($B$1)&lt;=8),LOOKUP($B17,Year!$C$79:$DV$79,Year!$C$81:$DV$81),IF(MONTH($B$1)&gt;=9,LOOKUP($B17,Year!$C$151:$DV$151,Year!$C$153:$DV$153))))))),"",IF(OR(AND(YEAR($B$1)=YEAR(TODAY())+1,MONTH($B$1)&gt;=4),YEAR($B$1)&gt;YEAR(TODAY())+1,YEAR($B$1)&lt;YEAR(TODAY()),$B17=""),"",IF(AND(YEAR($B$1)=YEAR(TODAY())+1,MONTH($B$1)&lt;=3),LOOKUP($B17,Year!$C$241:$CQ$241,Year!$C$243:$CQ$243),IF(MONTH($B$1)&lt;=4,LOOKUP($B17,Year!$C$7:$DV$7,Year!$C$9:$DV$9),IF(AND(MONTH($B$1)&gt;=5,MONTH($B$1)&lt;=8),LOOKUP($B17,Year!$C$79:$DV$79,Year!$C$81:$DV$81),IF(MONTH($B$1)&gt;=9,LOOKUP($B17,Year!$C$151:$DV$151,Year!$C$153:$DV$153)))))))</f>
        <v>0</v>
      </c>
      <c r="F17" s="81">
        <f ca="1">IF(ISNA(IF(OR(AND(YEAR($B$1)=YEAR(TODAY())+1,MONTH($B$1)&gt;=4),YEAR($B$1)&gt;YEAR(TODAY())+1,YEAR($B$1)&lt;YEAR(TODAY()),$B17=""),"",IF(AND(YEAR($B$1)=YEAR(TODAY())+1,MONTH($B$1)&lt;=3),LOOKUP($B17,Year!$C$241:$CQ$241,Year!$C$244:$CQ$244),IF(MONTH($B$1)&lt;=4,LOOKUP($B17,Year!$C$7:$DV$7,Year!$C$10:$DV$10),IF(AND(MONTH($B$1)&gt;=5,MONTH($B$1)&lt;=8),LOOKUP($B17,Year!$C$79:$DV$79,Year!$C$82:$DV$82),IF(MONTH($B$1)&gt;=9,LOOKUP($B17,Year!$C$151:$DV$151,Year!$C$154:$DV$154))))))),"",IF(OR(AND(YEAR($B$1)=YEAR(TODAY())+1,MONTH($B$1)&gt;=4),YEAR($B$1)&gt;YEAR(TODAY())+1,YEAR($B$1)&lt;YEAR(TODAY()),$B17=""),"",IF(AND(YEAR($B$1)=YEAR(TODAY())+1,MONTH($B$1)&lt;=3),LOOKUP($B17,Year!$C$241:$CQ$241,Year!$C$244:$CQ$244),IF(MONTH($B$1)&lt;=4,LOOKUP($B17,Year!$C$7:$DV$7,Year!$C$10:$DV$10),IF(AND(MONTH($B$1)&gt;=5,MONTH($B$1)&lt;=8),LOOKUP($B17,Year!$C$79:$DV$79,Year!$C$82:$DV$82),IF(MONTH($B$1)&gt;=9,LOOKUP($B17,Year!$C$151:$DV$151,Year!$C$154:$DV$154)))))))</f>
        <v>0</v>
      </c>
      <c r="G17" s="171"/>
      <c r="H17" s="2">
        <f t="shared" si="4"/>
        <v>42719</v>
      </c>
      <c r="I17" s="75">
        <f t="shared" si="7"/>
        <v>5</v>
      </c>
      <c r="J17" s="81">
        <f ca="1">IF(ISNA(IF(OR(AND(YEAR($H$1)=YEAR(TODAY())+1,MONTH($H$1)&gt;=4),YEAR($H$1)&gt;YEAR(TODAY())+1,YEAR($H$1)&lt;YEAR(TODAY()),$H17=""),"",IF(AND(YEAR($H$1)=YEAR(TODAY())+1,MONTH($H$1)&lt;=3),LOOKUP($H17,Year!$C$241:$CQ$241,Year!$C$242:$CQ$242),IF(MONTH($H$1)&lt;=4,LOOKUP($H17,Year!$C$7:$DV$7,Year!$C$8:$DV$8),IF(AND(MONTH($H$1)&gt;=5,MONTH($H$1)&lt;=8),LOOKUP($H17,Year!$C$79:$DV$79,Year!$C$80:$DV$80),IF(MONTH($H$1)&gt;=9,LOOKUP($H17,Year!$C$151:$DV$151,Year!$C$152:$DV$152))))))),"",IF(OR(AND(YEAR($H$1)=YEAR(TODAY())+1,MONTH($H$1)&gt;=4),YEAR($H$1)&gt;YEAR(TODAY())+1,YEAR($H$1)&lt;YEAR(TODAY()),$H17=""),"",IF(AND(YEAR($H$1)=YEAR(TODAY())+1,MONTH($H$1)&lt;=3),LOOKUP($H17,Year!$C$241:$CQ$241,Year!$C$242:$CQ$242),IF(MONTH($H$1)&lt;=4,LOOKUP($H17,Year!$C$7:$DV$7,Year!$C$8:$DV$8),IF(AND(MONTH($H$1)&gt;=5,MONTH($H$1)&lt;=8),LOOKUP($H17,Year!$C$79:$DV$79,Year!$C$80:$DV$80),IF(MONTH($H$1)&gt;=9,LOOKUP($H17,Year!$C$151:$DV$151,Year!$C$152:$DV$152)))))))</f>
        <v>0</v>
      </c>
      <c r="K17" s="81">
        <f ca="1">IF(ISNA(IF(OR(AND(YEAR($H$1)=YEAR(TODAY())+1,MONTH($H$1)&gt;=4),YEAR($H$1)&gt;YEAR(TODAY())+1,YEAR($H$1)&lt;YEAR(TODAY()),$H17=""),"",IF(AND(YEAR($H$1)=YEAR(TODAY())+1,MONTH($H$1)&lt;=3),LOOKUP($H17,Year!$C$241:$CQ$241,Year!$C$243:$CQ$243),IF(MONTH($H$1)&lt;=4,LOOKUP($H17,Year!$C$7:$DV$7,Year!$C$9:$DV$9),IF(AND(MONTH($H$1)&gt;=5,MONTH($H$1)&lt;=8),LOOKUP($H17,Year!$C$79:$DV$79,Year!$C$81:$DV$81),IF(MONTH($H$1)&gt;=9,LOOKUP($H17,Year!$C$151:$DV$151,Year!$C$153:$DV$153))))))),"",IF(OR(AND(YEAR($H$1)=YEAR(TODAY())+1,MONTH($H$1)&gt;=4),YEAR($H$1)&gt;YEAR(TODAY())+1,YEAR($H$1)&lt;YEAR(TODAY()),$H17=""),"",IF(AND(YEAR($H$1)=YEAR(TODAY())+1,MONTH($H$1)&lt;=3),LOOKUP($H17,Year!$C$241:$CQ$241,Year!$C$243:$CQ$243),IF(MONTH($H$1)&lt;=4,LOOKUP($H17,Year!$C$7:$DV$7,Year!$C$9:$DV$9),IF(AND(MONTH($H$1)&gt;=5,MONTH($H$1)&lt;=8),LOOKUP($H17,Year!$C$79:$DV$79,Year!$C$81:$DV$81),IF(MONTH($H$1)&gt;=9,LOOKUP($H17,Year!$C$151:$DV$151,Year!$C$153:$DV$153)))))))</f>
        <v>0</v>
      </c>
      <c r="L17" s="81">
        <f ca="1">IF(ISNA(IF(OR(AND(YEAR($H$1)=YEAR(TODAY())+1,MONTH($H$1)&gt;=4),YEAR($H$1)&gt;YEAR(TODAY())+1,YEAR($H$1)&lt;YEAR(TODAY()),$H17=""),"",IF(AND(YEAR($H$1)=YEAR(TODAY())+1,MONTH($H$1)&lt;=3),LOOKUP($H17,Year!$C$241:$CQ$241,Year!$C$244:$CQ$244),IF(MONTH($H$1)&lt;=4,LOOKUP($H17,Year!$C$7:$DV$7,Year!$C$10:$DV$10),IF(AND(MONTH($H$1)&gt;=5,MONTH($H$1)&lt;=8),LOOKUP($H17,Year!$C$79:$DV$79,Year!$C$82:$DV$82),IF(MONTH($H$1)&gt;=9,LOOKUP($H17,Year!$C$151:$DV$151,Year!$C$154:$DV$154))))))),"",IF(OR(AND(YEAR($H$1)=YEAR(TODAY())+1,MONTH($H$1)&gt;=4),YEAR($H$1)&gt;YEAR(TODAY())+1,YEAR($H$1)&lt;YEAR(TODAY()),$H17=""),"",IF(AND(YEAR($H$1)=YEAR(TODAY())+1,MONTH($H$1)&lt;=3),LOOKUP($H17,Year!$C$241:$CQ$241,Year!$C$244:$CQ$244),IF(MONTH($H$1)&lt;=4,LOOKUP($H17,Year!$C$7:$DV$7,Year!$C$10:$DV$10),IF(AND(MONTH($H$1)&gt;=5,MONTH($H$1)&lt;=8),LOOKUP($H17,Year!$C$79:$DV$79,Year!$C$82:$DV$82),IF(MONTH($H$1)&gt;=9,LOOKUP($H17,Year!$C$151:$DV$151,Year!$C$154:$DV$154)))))))</f>
        <v>0</v>
      </c>
      <c r="M17" s="171"/>
      <c r="N17" s="2">
        <f t="shared" si="5"/>
        <v>42750</v>
      </c>
      <c r="O17" s="75">
        <f t="shared" si="8"/>
        <v>1</v>
      </c>
      <c r="P17" s="81">
        <f ca="1">IF(ISNA(IF(OR(AND(YEAR($N$1)=YEAR(TODAY())+1,MONTH($N$1)&gt;=4),YEAR($N$1)&gt;YEAR(TODAY())+1,YEAR($N$1)&lt;YEAR(TODAY()),$N17=""),"",IF(AND(YEAR($N$1)=YEAR(TODAY())+1,MONTH($N$1)&lt;=3),LOOKUP($N17,Year!$C$241:$CQ$241,Year!$C$242:$CQ$242),IF(MONTH($N$1)&lt;=4,LOOKUP($N17,Year!$C$7:$DV$7,Year!$C$8:$DV$8),IF(AND(MONTH($N$1)&gt;=5,MONTH($N$1)&lt;=8),LOOKUP($N17,Year!$C$79:$DV$79,Year!$C$80:$DV$80),IF(MONTH($N$1)&gt;=9,LOOKUP($N17,Year!$C$151:$DV$151,Year!$C$152:$DV$152))))))),"",IF(OR(AND(YEAR($N$1)=YEAR(TODAY())+1,MONTH($N$1)&gt;=4),YEAR($N$1)&gt;YEAR(TODAY())+1,YEAR($N$1)&lt;YEAR(TODAY()),$N17=""),"",IF(AND(YEAR($N$1)=YEAR(TODAY())+1,MONTH($N$1)&lt;=3),LOOKUP($N17,Year!$C$241:$CQ$241,Year!$C$242:$CQ$242),IF(MONTH($N$1)&lt;=4,LOOKUP($N17,Year!$C$7:$DV$7,Year!$C$8:$DV$8),IF(AND(MONTH($N$1)&gt;=5,MONTH($N$1)&lt;=8),LOOKUP($N17,Year!$C$79:$DV$79,Year!$C$80:$DV$80),IF(MONTH($N$1)&gt;=9,LOOKUP($N17,Year!$C$151:$DV$151,Year!$C$152:$DV$152)))))))</f>
        <v>0</v>
      </c>
      <c r="Q17" s="81">
        <f ca="1">IF(ISNA(IF(OR(AND(YEAR($N$1)=YEAR(TODAY())+1,MONTH($N$1)&gt;=4),YEAR($N$1)&gt;YEAR(TODAY())+1,YEAR($N$1)&lt;YEAR(TODAY()),$N17=""),"",IF(AND(YEAR($N$1)=YEAR(TODAY())+1,MONTH($N$1)&lt;=3),LOOKUP($N17,Year!$C$241:$CQ$241,Year!$C$243:$CQ$243),IF(MONTH($N$1)&lt;=4,LOOKUP($N17,Year!$C$7:$DV$7,Year!$C$9:$DV$9),IF(AND(MONTH($N$1)&gt;=5,MONTH($N$1)&lt;=8),LOOKUP($N17,Year!$C$79:$DV$79,Year!$C$81:$DV$81),IF(MONTH($N$1)&gt;=9,LOOKUP($N17,Year!$C$151:$DV$151,Year!$C$153:$DV$153))))))),"",IF(OR(AND(YEAR($N$1)=YEAR(TODAY())+1,MONTH($N$1)&gt;=4),YEAR($N$1)&gt;YEAR(TODAY())+1,YEAR($N$1)&lt;YEAR(TODAY()),$N17=""),"",IF(AND(YEAR($N$1)=YEAR(TODAY())+1,MONTH($N$1)&lt;=3),LOOKUP($N17,Year!$C$241:$CQ$241,Year!$C$243:$CQ$243),IF(MONTH($N$1)&lt;=4,LOOKUP($N17,Year!$C$7:$DV$7,Year!$C$9:$DV$9),IF(AND(MONTH($N$1)&gt;=5,MONTH($N$1)&lt;=8),LOOKUP($N17,Year!$C$79:$DV$79,Year!$C$81:$DV$81),IF(MONTH($N$1)&gt;=9,LOOKUP($N17,Year!$C$151:$DV$151,Year!$C$153:$DV$153)))))))</f>
        <v>0</v>
      </c>
      <c r="R17" s="81">
        <f ca="1">IF(ISNA(IF(OR(AND(YEAR($N$1)=YEAR(TODAY())+1,MONTH($N$1)&gt;=4),YEAR($N$1)&gt;YEAR(TODAY())+1,YEAR($N$1)&lt;YEAR(TODAY()),$N17=""),"",IF(AND(YEAR($N$1)=YEAR(TODAY())+1,MONTH($N$1)&lt;=3),LOOKUP($N17,Year!$C$241:$CQ$241,Year!$C$244:$CQ$244),IF(MONTH($N$1)&lt;=4,LOOKUP($N17,Year!$C$7:$DV$7,Year!$C$10:$DV$10),IF(AND(MONTH($N$1)&gt;=5,MONTH($N$1)&lt;=8),LOOKUP($N17,Year!$C$79:$DV$79,Year!$C$82:$DV$82),IF(MONTH($N$1)&gt;=9,LOOKUP($N17,Year!$C$151:$DV$151,Year!$C$154:$DV$154))))))),"",IF(OR(AND(YEAR($N$1)=YEAR(TODAY())+1,MONTH($N$1)&gt;=4),YEAR($N$1)&gt;YEAR(TODAY())+1,YEAR($N$1)&lt;YEAR(TODAY()),$N17=""),"",IF(AND(YEAR($N$1)=YEAR(TODAY())+1,MONTH($N$1)&lt;=3),LOOKUP($N17,Year!$C$241:$CQ$241,Year!$C$244:$CQ$244),IF(MONTH($N$1)&lt;=4,LOOKUP($N17,Year!$C$7:$DV$7,Year!$C$10:$DV$10),IF(AND(MONTH($N$1)&gt;=5,MONTH($N$1)&lt;=8),LOOKUP($N17,Year!$C$79:$DV$79,Year!$C$82:$DV$82),IF(MONTH($N$1)&gt;=9,LOOKUP($N17,Year!$C$151:$DV$151,Year!$C$154:$DV$154)))))))</f>
        <v>0</v>
      </c>
    </row>
    <row r="18" spans="1:18" ht="13.5">
      <c r="A18" s="171"/>
      <c r="B18" s="2">
        <f t="shared" si="3"/>
        <v>42690</v>
      </c>
      <c r="C18" s="75">
        <f t="shared" si="6"/>
        <v>4</v>
      </c>
      <c r="D18" s="81">
        <f ca="1">IF(ISNA(IF(OR(AND(YEAR($B$1)=YEAR(TODAY())+1,MONTH($B$1)&gt;=4),YEAR($B$1)&gt;YEAR(TODAY())+1,YEAR($B$1)&lt;YEAR(TODAY()),$B18=""),"",IF(AND(YEAR($B$1)=YEAR(TODAY())+1,MONTH($B$1)&lt;=3),LOOKUP($B18,Year!$C$241:$CQ$241,Year!$C$242:$CQ$242),IF(MONTH($B$1)&lt;=4,LOOKUP($B18,Year!$C$7:$DV$7,Year!$C$8:$DV$8),IF(AND(MONTH($B$1)&gt;=5,MONTH($B$1)&lt;=8),LOOKUP($B18,Year!$C$79:$DV$79,Year!$C$80:$DV$80),IF(MONTH($B$1)&gt;=9,LOOKUP($B18,Year!$C$151:$DV$151,Year!$C$152:$DV$152))))))),"",IF(OR(AND(YEAR($B$1)=YEAR(TODAY())+1,MONTH($B$1)&gt;=4),YEAR($B$1)&gt;YEAR(TODAY())+1,YEAR($B$1)&lt;YEAR(TODAY()),$B18=""),"",IF(AND(YEAR($B$1)=YEAR(TODAY())+1,MONTH($B$1)&lt;=3),LOOKUP($B18,Year!$C$241:$CQ$241,Year!$C$242:$CQ$242),IF(MONTH($B$1)&lt;=4,LOOKUP($B18,Year!$C$7:$DV$7,Year!$C$8:$DV$8),IF(AND(MONTH($B$1)&gt;=5,MONTH($B$1)&lt;=8),LOOKUP($B18,Year!$C$79:$DV$79,Year!$C$80:$DV$80),IF(MONTH($B$1)&gt;=9,LOOKUP($B18,Year!$C$151:$DV$151,Year!$C$152:$DV$152)))))))</f>
        <v>0</v>
      </c>
      <c r="E18" s="81">
        <f ca="1">IF(ISNA(IF(OR(AND(YEAR($B$1)=YEAR(TODAY())+1,MONTH($B$1)&gt;=4),YEAR($B$1)&gt;YEAR(TODAY())+1,YEAR($B$1)&lt;YEAR(TODAY()),$B18=""),"",IF(AND(YEAR($B$1)=YEAR(TODAY())+1,MONTH($B$1)&lt;=3),LOOKUP($B18,Year!$C$241:$CQ$241,Year!$C$243:$CQ$243),IF(MONTH($B$1)&lt;=4,LOOKUP($B18,Year!$C$7:$DV$7,Year!$C$9:$DV$9),IF(AND(MONTH($B$1)&gt;=5,MONTH($B$1)&lt;=8),LOOKUP($B18,Year!$C$79:$DV$79,Year!$C$81:$DV$81),IF(MONTH($B$1)&gt;=9,LOOKUP($B18,Year!$C$151:$DV$151,Year!$C$153:$DV$153))))))),"",IF(OR(AND(YEAR($B$1)=YEAR(TODAY())+1,MONTH($B$1)&gt;=4),YEAR($B$1)&gt;YEAR(TODAY())+1,YEAR($B$1)&lt;YEAR(TODAY()),$B18=""),"",IF(AND(YEAR($B$1)=YEAR(TODAY())+1,MONTH($B$1)&lt;=3),LOOKUP($B18,Year!$C$241:$CQ$241,Year!$C$243:$CQ$243),IF(MONTH($B$1)&lt;=4,LOOKUP($B18,Year!$C$7:$DV$7,Year!$C$9:$DV$9),IF(AND(MONTH($B$1)&gt;=5,MONTH($B$1)&lt;=8),LOOKUP($B18,Year!$C$79:$DV$79,Year!$C$81:$DV$81),IF(MONTH($B$1)&gt;=9,LOOKUP($B18,Year!$C$151:$DV$151,Year!$C$153:$DV$153)))))))</f>
        <v>0</v>
      </c>
      <c r="F18" s="81">
        <f ca="1">IF(ISNA(IF(OR(AND(YEAR($B$1)=YEAR(TODAY())+1,MONTH($B$1)&gt;=4),YEAR($B$1)&gt;YEAR(TODAY())+1,YEAR($B$1)&lt;YEAR(TODAY()),$B18=""),"",IF(AND(YEAR($B$1)=YEAR(TODAY())+1,MONTH($B$1)&lt;=3),LOOKUP($B18,Year!$C$241:$CQ$241,Year!$C$244:$CQ$244),IF(MONTH($B$1)&lt;=4,LOOKUP($B18,Year!$C$7:$DV$7,Year!$C$10:$DV$10),IF(AND(MONTH($B$1)&gt;=5,MONTH($B$1)&lt;=8),LOOKUP($B18,Year!$C$79:$DV$79,Year!$C$82:$DV$82),IF(MONTH($B$1)&gt;=9,LOOKUP($B18,Year!$C$151:$DV$151,Year!$C$154:$DV$154))))))),"",IF(OR(AND(YEAR($B$1)=YEAR(TODAY())+1,MONTH($B$1)&gt;=4),YEAR($B$1)&gt;YEAR(TODAY())+1,YEAR($B$1)&lt;YEAR(TODAY()),$B18=""),"",IF(AND(YEAR($B$1)=YEAR(TODAY())+1,MONTH($B$1)&lt;=3),LOOKUP($B18,Year!$C$241:$CQ$241,Year!$C$244:$CQ$244),IF(MONTH($B$1)&lt;=4,LOOKUP($B18,Year!$C$7:$DV$7,Year!$C$10:$DV$10),IF(AND(MONTH($B$1)&gt;=5,MONTH($B$1)&lt;=8),LOOKUP($B18,Year!$C$79:$DV$79,Year!$C$82:$DV$82),IF(MONTH($B$1)&gt;=9,LOOKUP($B18,Year!$C$151:$DV$151,Year!$C$154:$DV$154)))))))</f>
        <v>0</v>
      </c>
      <c r="G18" s="171"/>
      <c r="H18" s="2">
        <f t="shared" si="4"/>
        <v>42720</v>
      </c>
      <c r="I18" s="75">
        <f t="shared" si="7"/>
        <v>6</v>
      </c>
      <c r="J18" s="81">
        <f ca="1">IF(ISNA(IF(OR(AND(YEAR($H$1)=YEAR(TODAY())+1,MONTH($H$1)&gt;=4),YEAR($H$1)&gt;YEAR(TODAY())+1,YEAR($H$1)&lt;YEAR(TODAY()),$H18=""),"",IF(AND(YEAR($H$1)=YEAR(TODAY())+1,MONTH($H$1)&lt;=3),LOOKUP($H18,Year!$C$241:$CQ$241,Year!$C$242:$CQ$242),IF(MONTH($H$1)&lt;=4,LOOKUP($H18,Year!$C$7:$DV$7,Year!$C$8:$DV$8),IF(AND(MONTH($H$1)&gt;=5,MONTH($H$1)&lt;=8),LOOKUP($H18,Year!$C$79:$DV$79,Year!$C$80:$DV$80),IF(MONTH($H$1)&gt;=9,LOOKUP($H18,Year!$C$151:$DV$151,Year!$C$152:$DV$152))))))),"",IF(OR(AND(YEAR($H$1)=YEAR(TODAY())+1,MONTH($H$1)&gt;=4),YEAR($H$1)&gt;YEAR(TODAY())+1,YEAR($H$1)&lt;YEAR(TODAY()),$H18=""),"",IF(AND(YEAR($H$1)=YEAR(TODAY())+1,MONTH($H$1)&lt;=3),LOOKUP($H18,Year!$C$241:$CQ$241,Year!$C$242:$CQ$242),IF(MONTH($H$1)&lt;=4,LOOKUP($H18,Year!$C$7:$DV$7,Year!$C$8:$DV$8),IF(AND(MONTH($H$1)&gt;=5,MONTH($H$1)&lt;=8),LOOKUP($H18,Year!$C$79:$DV$79,Year!$C$80:$DV$80),IF(MONTH($H$1)&gt;=9,LOOKUP($H18,Year!$C$151:$DV$151,Year!$C$152:$DV$152)))))))</f>
        <v>0</v>
      </c>
      <c r="K18" s="81">
        <f ca="1">IF(ISNA(IF(OR(AND(YEAR($H$1)=YEAR(TODAY())+1,MONTH($H$1)&gt;=4),YEAR($H$1)&gt;YEAR(TODAY())+1,YEAR($H$1)&lt;YEAR(TODAY()),$H18=""),"",IF(AND(YEAR($H$1)=YEAR(TODAY())+1,MONTH($H$1)&lt;=3),LOOKUP($H18,Year!$C$241:$CQ$241,Year!$C$243:$CQ$243),IF(MONTH($H$1)&lt;=4,LOOKUP($H18,Year!$C$7:$DV$7,Year!$C$9:$DV$9),IF(AND(MONTH($H$1)&gt;=5,MONTH($H$1)&lt;=8),LOOKUP($H18,Year!$C$79:$DV$79,Year!$C$81:$DV$81),IF(MONTH($H$1)&gt;=9,LOOKUP($H18,Year!$C$151:$DV$151,Year!$C$153:$DV$153))))))),"",IF(OR(AND(YEAR($H$1)=YEAR(TODAY())+1,MONTH($H$1)&gt;=4),YEAR($H$1)&gt;YEAR(TODAY())+1,YEAR($H$1)&lt;YEAR(TODAY()),$H18=""),"",IF(AND(YEAR($H$1)=YEAR(TODAY())+1,MONTH($H$1)&lt;=3),LOOKUP($H18,Year!$C$241:$CQ$241,Year!$C$243:$CQ$243),IF(MONTH($H$1)&lt;=4,LOOKUP($H18,Year!$C$7:$DV$7,Year!$C$9:$DV$9),IF(AND(MONTH($H$1)&gt;=5,MONTH($H$1)&lt;=8),LOOKUP($H18,Year!$C$79:$DV$79,Year!$C$81:$DV$81),IF(MONTH($H$1)&gt;=9,LOOKUP($H18,Year!$C$151:$DV$151,Year!$C$153:$DV$153)))))))</f>
        <v>0</v>
      </c>
      <c r="L18" s="81">
        <f ca="1">IF(ISNA(IF(OR(AND(YEAR($H$1)=YEAR(TODAY())+1,MONTH($H$1)&gt;=4),YEAR($H$1)&gt;YEAR(TODAY())+1,YEAR($H$1)&lt;YEAR(TODAY()),$H18=""),"",IF(AND(YEAR($H$1)=YEAR(TODAY())+1,MONTH($H$1)&lt;=3),LOOKUP($H18,Year!$C$241:$CQ$241,Year!$C$244:$CQ$244),IF(MONTH($H$1)&lt;=4,LOOKUP($H18,Year!$C$7:$DV$7,Year!$C$10:$DV$10),IF(AND(MONTH($H$1)&gt;=5,MONTH($H$1)&lt;=8),LOOKUP($H18,Year!$C$79:$DV$79,Year!$C$82:$DV$82),IF(MONTH($H$1)&gt;=9,LOOKUP($H18,Year!$C$151:$DV$151,Year!$C$154:$DV$154))))))),"",IF(OR(AND(YEAR($H$1)=YEAR(TODAY())+1,MONTH($H$1)&gt;=4),YEAR($H$1)&gt;YEAR(TODAY())+1,YEAR($H$1)&lt;YEAR(TODAY()),$H18=""),"",IF(AND(YEAR($H$1)=YEAR(TODAY())+1,MONTH($H$1)&lt;=3),LOOKUP($H18,Year!$C$241:$CQ$241,Year!$C$244:$CQ$244),IF(MONTH($H$1)&lt;=4,LOOKUP($H18,Year!$C$7:$DV$7,Year!$C$10:$DV$10),IF(AND(MONTH($H$1)&gt;=5,MONTH($H$1)&lt;=8),LOOKUP($H18,Year!$C$79:$DV$79,Year!$C$82:$DV$82),IF(MONTH($H$1)&gt;=9,LOOKUP($H18,Year!$C$151:$DV$151,Year!$C$154:$DV$154)))))))</f>
        <v>0</v>
      </c>
      <c r="M18" s="171"/>
      <c r="N18" s="2">
        <f t="shared" si="5"/>
        <v>42751</v>
      </c>
      <c r="O18" s="75">
        <f t="shared" si="8"/>
        <v>2</v>
      </c>
      <c r="P18" s="81">
        <f ca="1">IF(ISNA(IF(OR(AND(YEAR($N$1)=YEAR(TODAY())+1,MONTH($N$1)&gt;=4),YEAR($N$1)&gt;YEAR(TODAY())+1,YEAR($N$1)&lt;YEAR(TODAY()),$N18=""),"",IF(AND(YEAR($N$1)=YEAR(TODAY())+1,MONTH($N$1)&lt;=3),LOOKUP($N18,Year!$C$241:$CQ$241,Year!$C$242:$CQ$242),IF(MONTH($N$1)&lt;=4,LOOKUP($N18,Year!$C$7:$DV$7,Year!$C$8:$DV$8),IF(AND(MONTH($N$1)&gt;=5,MONTH($N$1)&lt;=8),LOOKUP($N18,Year!$C$79:$DV$79,Year!$C$80:$DV$80),IF(MONTH($N$1)&gt;=9,LOOKUP($N18,Year!$C$151:$DV$151,Year!$C$152:$DV$152))))))),"",IF(OR(AND(YEAR($N$1)=YEAR(TODAY())+1,MONTH($N$1)&gt;=4),YEAR($N$1)&gt;YEAR(TODAY())+1,YEAR($N$1)&lt;YEAR(TODAY()),$N18=""),"",IF(AND(YEAR($N$1)=YEAR(TODAY())+1,MONTH($N$1)&lt;=3),LOOKUP($N18,Year!$C$241:$CQ$241,Year!$C$242:$CQ$242),IF(MONTH($N$1)&lt;=4,LOOKUP($N18,Year!$C$7:$DV$7,Year!$C$8:$DV$8),IF(AND(MONTH($N$1)&gt;=5,MONTH($N$1)&lt;=8),LOOKUP($N18,Year!$C$79:$DV$79,Year!$C$80:$DV$80),IF(MONTH($N$1)&gt;=9,LOOKUP($N18,Year!$C$151:$DV$151,Year!$C$152:$DV$152)))))))</f>
        <v>0</v>
      </c>
      <c r="Q18" s="81">
        <f ca="1">IF(ISNA(IF(OR(AND(YEAR($N$1)=YEAR(TODAY())+1,MONTH($N$1)&gt;=4),YEAR($N$1)&gt;YEAR(TODAY())+1,YEAR($N$1)&lt;YEAR(TODAY()),$N18=""),"",IF(AND(YEAR($N$1)=YEAR(TODAY())+1,MONTH($N$1)&lt;=3),LOOKUP($N18,Year!$C$241:$CQ$241,Year!$C$243:$CQ$243),IF(MONTH($N$1)&lt;=4,LOOKUP($N18,Year!$C$7:$DV$7,Year!$C$9:$DV$9),IF(AND(MONTH($N$1)&gt;=5,MONTH($N$1)&lt;=8),LOOKUP($N18,Year!$C$79:$DV$79,Year!$C$81:$DV$81),IF(MONTH($N$1)&gt;=9,LOOKUP($N18,Year!$C$151:$DV$151,Year!$C$153:$DV$153))))))),"",IF(OR(AND(YEAR($N$1)=YEAR(TODAY())+1,MONTH($N$1)&gt;=4),YEAR($N$1)&gt;YEAR(TODAY())+1,YEAR($N$1)&lt;YEAR(TODAY()),$N18=""),"",IF(AND(YEAR($N$1)=YEAR(TODAY())+1,MONTH($N$1)&lt;=3),LOOKUP($N18,Year!$C$241:$CQ$241,Year!$C$243:$CQ$243),IF(MONTH($N$1)&lt;=4,LOOKUP($N18,Year!$C$7:$DV$7,Year!$C$9:$DV$9),IF(AND(MONTH($N$1)&gt;=5,MONTH($N$1)&lt;=8),LOOKUP($N18,Year!$C$79:$DV$79,Year!$C$81:$DV$81),IF(MONTH($N$1)&gt;=9,LOOKUP($N18,Year!$C$151:$DV$151,Year!$C$153:$DV$153)))))))</f>
        <v>0</v>
      </c>
      <c r="R18" s="81">
        <f ca="1">IF(ISNA(IF(OR(AND(YEAR($N$1)=YEAR(TODAY())+1,MONTH($N$1)&gt;=4),YEAR($N$1)&gt;YEAR(TODAY())+1,YEAR($N$1)&lt;YEAR(TODAY()),$N18=""),"",IF(AND(YEAR($N$1)=YEAR(TODAY())+1,MONTH($N$1)&lt;=3),LOOKUP($N18,Year!$C$241:$CQ$241,Year!$C$244:$CQ$244),IF(MONTH($N$1)&lt;=4,LOOKUP($N18,Year!$C$7:$DV$7,Year!$C$10:$DV$10),IF(AND(MONTH($N$1)&gt;=5,MONTH($N$1)&lt;=8),LOOKUP($N18,Year!$C$79:$DV$79,Year!$C$82:$DV$82),IF(MONTH($N$1)&gt;=9,LOOKUP($N18,Year!$C$151:$DV$151,Year!$C$154:$DV$154))))))),"",IF(OR(AND(YEAR($N$1)=YEAR(TODAY())+1,MONTH($N$1)&gt;=4),YEAR($N$1)&gt;YEAR(TODAY())+1,YEAR($N$1)&lt;YEAR(TODAY()),$N18=""),"",IF(AND(YEAR($N$1)=YEAR(TODAY())+1,MONTH($N$1)&lt;=3),LOOKUP($N18,Year!$C$241:$CQ$241,Year!$C$244:$CQ$244),IF(MONTH($N$1)&lt;=4,LOOKUP($N18,Year!$C$7:$DV$7,Year!$C$10:$DV$10),IF(AND(MONTH($N$1)&gt;=5,MONTH($N$1)&lt;=8),LOOKUP($N18,Year!$C$79:$DV$79,Year!$C$82:$DV$82),IF(MONTH($N$1)&gt;=9,LOOKUP($N18,Year!$C$151:$DV$151,Year!$C$154:$DV$154)))))))</f>
        <v>0</v>
      </c>
    </row>
    <row r="19" spans="1:18" ht="13.5">
      <c r="A19" s="171"/>
      <c r="B19" s="2">
        <f t="shared" si="3"/>
        <v>42691</v>
      </c>
      <c r="C19" s="75">
        <f t="shared" si="6"/>
        <v>5</v>
      </c>
      <c r="D19" s="81">
        <f ca="1">IF(ISNA(IF(OR(AND(YEAR($B$1)=YEAR(TODAY())+1,MONTH($B$1)&gt;=4),YEAR($B$1)&gt;YEAR(TODAY())+1,YEAR($B$1)&lt;YEAR(TODAY()),$B19=""),"",IF(AND(YEAR($B$1)=YEAR(TODAY())+1,MONTH($B$1)&lt;=3),LOOKUP($B19,Year!$C$241:$CQ$241,Year!$C$242:$CQ$242),IF(MONTH($B$1)&lt;=4,LOOKUP($B19,Year!$C$7:$DV$7,Year!$C$8:$DV$8),IF(AND(MONTH($B$1)&gt;=5,MONTH($B$1)&lt;=8),LOOKUP($B19,Year!$C$79:$DV$79,Year!$C$80:$DV$80),IF(MONTH($B$1)&gt;=9,LOOKUP($B19,Year!$C$151:$DV$151,Year!$C$152:$DV$152))))))),"",IF(OR(AND(YEAR($B$1)=YEAR(TODAY())+1,MONTH($B$1)&gt;=4),YEAR($B$1)&gt;YEAR(TODAY())+1,YEAR($B$1)&lt;YEAR(TODAY()),$B19=""),"",IF(AND(YEAR($B$1)=YEAR(TODAY())+1,MONTH($B$1)&lt;=3),LOOKUP($B19,Year!$C$241:$CQ$241,Year!$C$242:$CQ$242),IF(MONTH($B$1)&lt;=4,LOOKUP($B19,Year!$C$7:$DV$7,Year!$C$8:$DV$8),IF(AND(MONTH($B$1)&gt;=5,MONTH($B$1)&lt;=8),LOOKUP($B19,Year!$C$79:$DV$79,Year!$C$80:$DV$80),IF(MONTH($B$1)&gt;=9,LOOKUP($B19,Year!$C$151:$DV$151,Year!$C$152:$DV$152)))))))</f>
        <v>0</v>
      </c>
      <c r="E19" s="81">
        <f ca="1">IF(ISNA(IF(OR(AND(YEAR($B$1)=YEAR(TODAY())+1,MONTH($B$1)&gt;=4),YEAR($B$1)&gt;YEAR(TODAY())+1,YEAR($B$1)&lt;YEAR(TODAY()),$B19=""),"",IF(AND(YEAR($B$1)=YEAR(TODAY())+1,MONTH($B$1)&lt;=3),LOOKUP($B19,Year!$C$241:$CQ$241,Year!$C$243:$CQ$243),IF(MONTH($B$1)&lt;=4,LOOKUP($B19,Year!$C$7:$DV$7,Year!$C$9:$DV$9),IF(AND(MONTH($B$1)&gt;=5,MONTH($B$1)&lt;=8),LOOKUP($B19,Year!$C$79:$DV$79,Year!$C$81:$DV$81),IF(MONTH($B$1)&gt;=9,LOOKUP($B19,Year!$C$151:$DV$151,Year!$C$153:$DV$153))))))),"",IF(OR(AND(YEAR($B$1)=YEAR(TODAY())+1,MONTH($B$1)&gt;=4),YEAR($B$1)&gt;YEAR(TODAY())+1,YEAR($B$1)&lt;YEAR(TODAY()),$B19=""),"",IF(AND(YEAR($B$1)=YEAR(TODAY())+1,MONTH($B$1)&lt;=3),LOOKUP($B19,Year!$C$241:$CQ$241,Year!$C$243:$CQ$243),IF(MONTH($B$1)&lt;=4,LOOKUP($B19,Year!$C$7:$DV$7,Year!$C$9:$DV$9),IF(AND(MONTH($B$1)&gt;=5,MONTH($B$1)&lt;=8),LOOKUP($B19,Year!$C$79:$DV$79,Year!$C$81:$DV$81),IF(MONTH($B$1)&gt;=9,LOOKUP($B19,Year!$C$151:$DV$151,Year!$C$153:$DV$153)))))))</f>
        <v>0</v>
      </c>
      <c r="F19" s="81">
        <f ca="1">IF(ISNA(IF(OR(AND(YEAR($B$1)=YEAR(TODAY())+1,MONTH($B$1)&gt;=4),YEAR($B$1)&gt;YEAR(TODAY())+1,YEAR($B$1)&lt;YEAR(TODAY()),$B19=""),"",IF(AND(YEAR($B$1)=YEAR(TODAY())+1,MONTH($B$1)&lt;=3),LOOKUP($B19,Year!$C$241:$CQ$241,Year!$C$244:$CQ$244),IF(MONTH($B$1)&lt;=4,LOOKUP($B19,Year!$C$7:$DV$7,Year!$C$10:$DV$10),IF(AND(MONTH($B$1)&gt;=5,MONTH($B$1)&lt;=8),LOOKUP($B19,Year!$C$79:$DV$79,Year!$C$82:$DV$82),IF(MONTH($B$1)&gt;=9,LOOKUP($B19,Year!$C$151:$DV$151,Year!$C$154:$DV$154))))))),"",IF(OR(AND(YEAR($B$1)=YEAR(TODAY())+1,MONTH($B$1)&gt;=4),YEAR($B$1)&gt;YEAR(TODAY())+1,YEAR($B$1)&lt;YEAR(TODAY()),$B19=""),"",IF(AND(YEAR($B$1)=YEAR(TODAY())+1,MONTH($B$1)&lt;=3),LOOKUP($B19,Year!$C$241:$CQ$241,Year!$C$244:$CQ$244),IF(MONTH($B$1)&lt;=4,LOOKUP($B19,Year!$C$7:$DV$7,Year!$C$10:$DV$10),IF(AND(MONTH($B$1)&gt;=5,MONTH($B$1)&lt;=8),LOOKUP($B19,Year!$C$79:$DV$79,Year!$C$82:$DV$82),IF(MONTH($B$1)&gt;=9,LOOKUP($B19,Year!$C$151:$DV$151,Year!$C$154:$DV$154)))))))</f>
        <v>0</v>
      </c>
      <c r="G19" s="171"/>
      <c r="H19" s="2">
        <f t="shared" si="4"/>
        <v>42721</v>
      </c>
      <c r="I19" s="75">
        <f t="shared" si="7"/>
        <v>7</v>
      </c>
      <c r="J19" s="81">
        <f ca="1">IF(ISNA(IF(OR(AND(YEAR($H$1)=YEAR(TODAY())+1,MONTH($H$1)&gt;=4),YEAR($H$1)&gt;YEAR(TODAY())+1,YEAR($H$1)&lt;YEAR(TODAY()),$H19=""),"",IF(AND(YEAR($H$1)=YEAR(TODAY())+1,MONTH($H$1)&lt;=3),LOOKUP($H19,Year!$C$241:$CQ$241,Year!$C$242:$CQ$242),IF(MONTH($H$1)&lt;=4,LOOKUP($H19,Year!$C$7:$DV$7,Year!$C$8:$DV$8),IF(AND(MONTH($H$1)&gt;=5,MONTH($H$1)&lt;=8),LOOKUP($H19,Year!$C$79:$DV$79,Year!$C$80:$DV$80),IF(MONTH($H$1)&gt;=9,LOOKUP($H19,Year!$C$151:$DV$151,Year!$C$152:$DV$152))))))),"",IF(OR(AND(YEAR($H$1)=YEAR(TODAY())+1,MONTH($H$1)&gt;=4),YEAR($H$1)&gt;YEAR(TODAY())+1,YEAR($H$1)&lt;YEAR(TODAY()),$H19=""),"",IF(AND(YEAR($H$1)=YEAR(TODAY())+1,MONTH($H$1)&lt;=3),LOOKUP($H19,Year!$C$241:$CQ$241,Year!$C$242:$CQ$242),IF(MONTH($H$1)&lt;=4,LOOKUP($H19,Year!$C$7:$DV$7,Year!$C$8:$DV$8),IF(AND(MONTH($H$1)&gt;=5,MONTH($H$1)&lt;=8),LOOKUP($H19,Year!$C$79:$DV$79,Year!$C$80:$DV$80),IF(MONTH($H$1)&gt;=9,LOOKUP($H19,Year!$C$151:$DV$151,Year!$C$152:$DV$152)))))))</f>
        <v>0</v>
      </c>
      <c r="K19" s="81">
        <f ca="1">IF(ISNA(IF(OR(AND(YEAR($H$1)=YEAR(TODAY())+1,MONTH($H$1)&gt;=4),YEAR($H$1)&gt;YEAR(TODAY())+1,YEAR($H$1)&lt;YEAR(TODAY()),$H19=""),"",IF(AND(YEAR($H$1)=YEAR(TODAY())+1,MONTH($H$1)&lt;=3),LOOKUP($H19,Year!$C$241:$CQ$241,Year!$C$243:$CQ$243),IF(MONTH($H$1)&lt;=4,LOOKUP($H19,Year!$C$7:$DV$7,Year!$C$9:$DV$9),IF(AND(MONTH($H$1)&gt;=5,MONTH($H$1)&lt;=8),LOOKUP($H19,Year!$C$79:$DV$79,Year!$C$81:$DV$81),IF(MONTH($H$1)&gt;=9,LOOKUP($H19,Year!$C$151:$DV$151,Year!$C$153:$DV$153))))))),"",IF(OR(AND(YEAR($H$1)=YEAR(TODAY())+1,MONTH($H$1)&gt;=4),YEAR($H$1)&gt;YEAR(TODAY())+1,YEAR($H$1)&lt;YEAR(TODAY()),$H19=""),"",IF(AND(YEAR($H$1)=YEAR(TODAY())+1,MONTH($H$1)&lt;=3),LOOKUP($H19,Year!$C$241:$CQ$241,Year!$C$243:$CQ$243),IF(MONTH($H$1)&lt;=4,LOOKUP($H19,Year!$C$7:$DV$7,Year!$C$9:$DV$9),IF(AND(MONTH($H$1)&gt;=5,MONTH($H$1)&lt;=8),LOOKUP($H19,Year!$C$79:$DV$79,Year!$C$81:$DV$81),IF(MONTH($H$1)&gt;=9,LOOKUP($H19,Year!$C$151:$DV$151,Year!$C$153:$DV$153)))))))</f>
        <v>0</v>
      </c>
      <c r="L19" s="81">
        <f ca="1">IF(ISNA(IF(OR(AND(YEAR($H$1)=YEAR(TODAY())+1,MONTH($H$1)&gt;=4),YEAR($H$1)&gt;YEAR(TODAY())+1,YEAR($H$1)&lt;YEAR(TODAY()),$H19=""),"",IF(AND(YEAR($H$1)=YEAR(TODAY())+1,MONTH($H$1)&lt;=3),LOOKUP($H19,Year!$C$241:$CQ$241,Year!$C$244:$CQ$244),IF(MONTH($H$1)&lt;=4,LOOKUP($H19,Year!$C$7:$DV$7,Year!$C$10:$DV$10),IF(AND(MONTH($H$1)&gt;=5,MONTH($H$1)&lt;=8),LOOKUP($H19,Year!$C$79:$DV$79,Year!$C$82:$DV$82),IF(MONTH($H$1)&gt;=9,LOOKUP($H19,Year!$C$151:$DV$151,Year!$C$154:$DV$154))))))),"",IF(OR(AND(YEAR($H$1)=YEAR(TODAY())+1,MONTH($H$1)&gt;=4),YEAR($H$1)&gt;YEAR(TODAY())+1,YEAR($H$1)&lt;YEAR(TODAY()),$H19=""),"",IF(AND(YEAR($H$1)=YEAR(TODAY())+1,MONTH($H$1)&lt;=3),LOOKUP($H19,Year!$C$241:$CQ$241,Year!$C$244:$CQ$244),IF(MONTH($H$1)&lt;=4,LOOKUP($H19,Year!$C$7:$DV$7,Year!$C$10:$DV$10),IF(AND(MONTH($H$1)&gt;=5,MONTH($H$1)&lt;=8),LOOKUP($H19,Year!$C$79:$DV$79,Year!$C$82:$DV$82),IF(MONTH($H$1)&gt;=9,LOOKUP($H19,Year!$C$151:$DV$151,Year!$C$154:$DV$154)))))))</f>
        <v>0</v>
      </c>
      <c r="M19" s="171"/>
      <c r="N19" s="2">
        <f t="shared" si="5"/>
        <v>42752</v>
      </c>
      <c r="O19" s="75">
        <f t="shared" si="8"/>
        <v>3</v>
      </c>
      <c r="P19" s="81">
        <f ca="1">IF(ISNA(IF(OR(AND(YEAR($N$1)=YEAR(TODAY())+1,MONTH($N$1)&gt;=4),YEAR($N$1)&gt;YEAR(TODAY())+1,YEAR($N$1)&lt;YEAR(TODAY()),$N19=""),"",IF(AND(YEAR($N$1)=YEAR(TODAY())+1,MONTH($N$1)&lt;=3),LOOKUP($N19,Year!$C$241:$CQ$241,Year!$C$242:$CQ$242),IF(MONTH($N$1)&lt;=4,LOOKUP($N19,Year!$C$7:$DV$7,Year!$C$8:$DV$8),IF(AND(MONTH($N$1)&gt;=5,MONTH($N$1)&lt;=8),LOOKUP($N19,Year!$C$79:$DV$79,Year!$C$80:$DV$80),IF(MONTH($N$1)&gt;=9,LOOKUP($N19,Year!$C$151:$DV$151,Year!$C$152:$DV$152))))))),"",IF(OR(AND(YEAR($N$1)=YEAR(TODAY())+1,MONTH($N$1)&gt;=4),YEAR($N$1)&gt;YEAR(TODAY())+1,YEAR($N$1)&lt;YEAR(TODAY()),$N19=""),"",IF(AND(YEAR($N$1)=YEAR(TODAY())+1,MONTH($N$1)&lt;=3),LOOKUP($N19,Year!$C$241:$CQ$241,Year!$C$242:$CQ$242),IF(MONTH($N$1)&lt;=4,LOOKUP($N19,Year!$C$7:$DV$7,Year!$C$8:$DV$8),IF(AND(MONTH($N$1)&gt;=5,MONTH($N$1)&lt;=8),LOOKUP($N19,Year!$C$79:$DV$79,Year!$C$80:$DV$80),IF(MONTH($N$1)&gt;=9,LOOKUP($N19,Year!$C$151:$DV$151,Year!$C$152:$DV$152)))))))</f>
        <v>0</v>
      </c>
      <c r="Q19" s="81">
        <f ca="1">IF(ISNA(IF(OR(AND(YEAR($N$1)=YEAR(TODAY())+1,MONTH($N$1)&gt;=4),YEAR($N$1)&gt;YEAR(TODAY())+1,YEAR($N$1)&lt;YEAR(TODAY()),$N19=""),"",IF(AND(YEAR($N$1)=YEAR(TODAY())+1,MONTH($N$1)&lt;=3),LOOKUP($N19,Year!$C$241:$CQ$241,Year!$C$243:$CQ$243),IF(MONTH($N$1)&lt;=4,LOOKUP($N19,Year!$C$7:$DV$7,Year!$C$9:$DV$9),IF(AND(MONTH($N$1)&gt;=5,MONTH($N$1)&lt;=8),LOOKUP($N19,Year!$C$79:$DV$79,Year!$C$81:$DV$81),IF(MONTH($N$1)&gt;=9,LOOKUP($N19,Year!$C$151:$DV$151,Year!$C$153:$DV$153))))))),"",IF(OR(AND(YEAR($N$1)=YEAR(TODAY())+1,MONTH($N$1)&gt;=4),YEAR($N$1)&gt;YEAR(TODAY())+1,YEAR($N$1)&lt;YEAR(TODAY()),$N19=""),"",IF(AND(YEAR($N$1)=YEAR(TODAY())+1,MONTH($N$1)&lt;=3),LOOKUP($N19,Year!$C$241:$CQ$241,Year!$C$243:$CQ$243),IF(MONTH($N$1)&lt;=4,LOOKUP($N19,Year!$C$7:$DV$7,Year!$C$9:$DV$9),IF(AND(MONTH($N$1)&gt;=5,MONTH($N$1)&lt;=8),LOOKUP($N19,Year!$C$79:$DV$79,Year!$C$81:$DV$81),IF(MONTH($N$1)&gt;=9,LOOKUP($N19,Year!$C$151:$DV$151,Year!$C$153:$DV$153)))))))</f>
        <v>0</v>
      </c>
      <c r="R19" s="81">
        <f ca="1">IF(ISNA(IF(OR(AND(YEAR($N$1)=YEAR(TODAY())+1,MONTH($N$1)&gt;=4),YEAR($N$1)&gt;YEAR(TODAY())+1,YEAR($N$1)&lt;YEAR(TODAY()),$N19=""),"",IF(AND(YEAR($N$1)=YEAR(TODAY())+1,MONTH($N$1)&lt;=3),LOOKUP($N19,Year!$C$241:$CQ$241,Year!$C$244:$CQ$244),IF(MONTH($N$1)&lt;=4,LOOKUP($N19,Year!$C$7:$DV$7,Year!$C$10:$DV$10),IF(AND(MONTH($N$1)&gt;=5,MONTH($N$1)&lt;=8),LOOKUP($N19,Year!$C$79:$DV$79,Year!$C$82:$DV$82),IF(MONTH($N$1)&gt;=9,LOOKUP($N19,Year!$C$151:$DV$151,Year!$C$154:$DV$154))))))),"",IF(OR(AND(YEAR($N$1)=YEAR(TODAY())+1,MONTH($N$1)&gt;=4),YEAR($N$1)&gt;YEAR(TODAY())+1,YEAR($N$1)&lt;YEAR(TODAY()),$N19=""),"",IF(AND(YEAR($N$1)=YEAR(TODAY())+1,MONTH($N$1)&lt;=3),LOOKUP($N19,Year!$C$241:$CQ$241,Year!$C$244:$CQ$244),IF(MONTH($N$1)&lt;=4,LOOKUP($N19,Year!$C$7:$DV$7,Year!$C$10:$DV$10),IF(AND(MONTH($N$1)&gt;=5,MONTH($N$1)&lt;=8),LOOKUP($N19,Year!$C$79:$DV$79,Year!$C$82:$DV$82),IF(MONTH($N$1)&gt;=9,LOOKUP($N19,Year!$C$151:$DV$151,Year!$C$154:$DV$154)))))))</f>
        <v>0</v>
      </c>
    </row>
    <row r="20" spans="1:18" ht="13.5">
      <c r="A20" s="171"/>
      <c r="B20" s="2">
        <f t="shared" si="3"/>
        <v>42692</v>
      </c>
      <c r="C20" s="75">
        <f t="shared" si="6"/>
        <v>6</v>
      </c>
      <c r="D20" s="81">
        <f ca="1">IF(ISNA(IF(OR(AND(YEAR($B$1)=YEAR(TODAY())+1,MONTH($B$1)&gt;=4),YEAR($B$1)&gt;YEAR(TODAY())+1,YEAR($B$1)&lt;YEAR(TODAY()),$B20=""),"",IF(AND(YEAR($B$1)=YEAR(TODAY())+1,MONTH($B$1)&lt;=3),LOOKUP($B20,Year!$C$241:$CQ$241,Year!$C$242:$CQ$242),IF(MONTH($B$1)&lt;=4,LOOKUP($B20,Year!$C$7:$DV$7,Year!$C$8:$DV$8),IF(AND(MONTH($B$1)&gt;=5,MONTH($B$1)&lt;=8),LOOKUP($B20,Year!$C$79:$DV$79,Year!$C$80:$DV$80),IF(MONTH($B$1)&gt;=9,LOOKUP($B20,Year!$C$151:$DV$151,Year!$C$152:$DV$152))))))),"",IF(OR(AND(YEAR($B$1)=YEAR(TODAY())+1,MONTH($B$1)&gt;=4),YEAR($B$1)&gt;YEAR(TODAY())+1,YEAR($B$1)&lt;YEAR(TODAY()),$B20=""),"",IF(AND(YEAR($B$1)=YEAR(TODAY())+1,MONTH($B$1)&lt;=3),LOOKUP($B20,Year!$C$241:$CQ$241,Year!$C$242:$CQ$242),IF(MONTH($B$1)&lt;=4,LOOKUP($B20,Year!$C$7:$DV$7,Year!$C$8:$DV$8),IF(AND(MONTH($B$1)&gt;=5,MONTH($B$1)&lt;=8),LOOKUP($B20,Year!$C$79:$DV$79,Year!$C$80:$DV$80),IF(MONTH($B$1)&gt;=9,LOOKUP($B20,Year!$C$151:$DV$151,Year!$C$152:$DV$152)))))))</f>
        <v>0</v>
      </c>
      <c r="E20" s="81">
        <f ca="1">IF(ISNA(IF(OR(AND(YEAR($B$1)=YEAR(TODAY())+1,MONTH($B$1)&gt;=4),YEAR($B$1)&gt;YEAR(TODAY())+1,YEAR($B$1)&lt;YEAR(TODAY()),$B20=""),"",IF(AND(YEAR($B$1)=YEAR(TODAY())+1,MONTH($B$1)&lt;=3),LOOKUP($B20,Year!$C$241:$CQ$241,Year!$C$243:$CQ$243),IF(MONTH($B$1)&lt;=4,LOOKUP($B20,Year!$C$7:$DV$7,Year!$C$9:$DV$9),IF(AND(MONTH($B$1)&gt;=5,MONTH($B$1)&lt;=8),LOOKUP($B20,Year!$C$79:$DV$79,Year!$C$81:$DV$81),IF(MONTH($B$1)&gt;=9,LOOKUP($B20,Year!$C$151:$DV$151,Year!$C$153:$DV$153))))))),"",IF(OR(AND(YEAR($B$1)=YEAR(TODAY())+1,MONTH($B$1)&gt;=4),YEAR($B$1)&gt;YEAR(TODAY())+1,YEAR($B$1)&lt;YEAR(TODAY()),$B20=""),"",IF(AND(YEAR($B$1)=YEAR(TODAY())+1,MONTH($B$1)&lt;=3),LOOKUP($B20,Year!$C$241:$CQ$241,Year!$C$243:$CQ$243),IF(MONTH($B$1)&lt;=4,LOOKUP($B20,Year!$C$7:$DV$7,Year!$C$9:$DV$9),IF(AND(MONTH($B$1)&gt;=5,MONTH($B$1)&lt;=8),LOOKUP($B20,Year!$C$79:$DV$79,Year!$C$81:$DV$81),IF(MONTH($B$1)&gt;=9,LOOKUP($B20,Year!$C$151:$DV$151,Year!$C$153:$DV$153)))))))</f>
        <v>0</v>
      </c>
      <c r="F20" s="81">
        <f ca="1">IF(ISNA(IF(OR(AND(YEAR($B$1)=YEAR(TODAY())+1,MONTH($B$1)&gt;=4),YEAR($B$1)&gt;YEAR(TODAY())+1,YEAR($B$1)&lt;YEAR(TODAY()),$B20=""),"",IF(AND(YEAR($B$1)=YEAR(TODAY())+1,MONTH($B$1)&lt;=3),LOOKUP($B20,Year!$C$241:$CQ$241,Year!$C$244:$CQ$244),IF(MONTH($B$1)&lt;=4,LOOKUP($B20,Year!$C$7:$DV$7,Year!$C$10:$DV$10),IF(AND(MONTH($B$1)&gt;=5,MONTH($B$1)&lt;=8),LOOKUP($B20,Year!$C$79:$DV$79,Year!$C$82:$DV$82),IF(MONTH($B$1)&gt;=9,LOOKUP($B20,Year!$C$151:$DV$151,Year!$C$154:$DV$154))))))),"",IF(OR(AND(YEAR($B$1)=YEAR(TODAY())+1,MONTH($B$1)&gt;=4),YEAR($B$1)&gt;YEAR(TODAY())+1,YEAR($B$1)&lt;YEAR(TODAY()),$B20=""),"",IF(AND(YEAR($B$1)=YEAR(TODAY())+1,MONTH($B$1)&lt;=3),LOOKUP($B20,Year!$C$241:$CQ$241,Year!$C$244:$CQ$244),IF(MONTH($B$1)&lt;=4,LOOKUP($B20,Year!$C$7:$DV$7,Year!$C$10:$DV$10),IF(AND(MONTH($B$1)&gt;=5,MONTH($B$1)&lt;=8),LOOKUP($B20,Year!$C$79:$DV$79,Year!$C$82:$DV$82),IF(MONTH($B$1)&gt;=9,LOOKUP($B20,Year!$C$151:$DV$151,Year!$C$154:$DV$154)))))))</f>
        <v>0</v>
      </c>
      <c r="G20" s="171"/>
      <c r="H20" s="2">
        <f t="shared" si="4"/>
        <v>42722</v>
      </c>
      <c r="I20" s="75">
        <f t="shared" si="7"/>
        <v>1</v>
      </c>
      <c r="J20" s="81">
        <f ca="1">IF(ISNA(IF(OR(AND(YEAR($H$1)=YEAR(TODAY())+1,MONTH($H$1)&gt;=4),YEAR($H$1)&gt;YEAR(TODAY())+1,YEAR($H$1)&lt;YEAR(TODAY()),$H20=""),"",IF(AND(YEAR($H$1)=YEAR(TODAY())+1,MONTH($H$1)&lt;=3),LOOKUP($H20,Year!$C$241:$CQ$241,Year!$C$242:$CQ$242),IF(MONTH($H$1)&lt;=4,LOOKUP($H20,Year!$C$7:$DV$7,Year!$C$8:$DV$8),IF(AND(MONTH($H$1)&gt;=5,MONTH($H$1)&lt;=8),LOOKUP($H20,Year!$C$79:$DV$79,Year!$C$80:$DV$80),IF(MONTH($H$1)&gt;=9,LOOKUP($H20,Year!$C$151:$DV$151,Year!$C$152:$DV$152))))))),"",IF(OR(AND(YEAR($H$1)=YEAR(TODAY())+1,MONTH($H$1)&gt;=4),YEAR($H$1)&gt;YEAR(TODAY())+1,YEAR($H$1)&lt;YEAR(TODAY()),$H20=""),"",IF(AND(YEAR($H$1)=YEAR(TODAY())+1,MONTH($H$1)&lt;=3),LOOKUP($H20,Year!$C$241:$CQ$241,Year!$C$242:$CQ$242),IF(MONTH($H$1)&lt;=4,LOOKUP($H20,Year!$C$7:$DV$7,Year!$C$8:$DV$8),IF(AND(MONTH($H$1)&gt;=5,MONTH($H$1)&lt;=8),LOOKUP($H20,Year!$C$79:$DV$79,Year!$C$80:$DV$80),IF(MONTH($H$1)&gt;=9,LOOKUP($H20,Year!$C$151:$DV$151,Year!$C$152:$DV$152)))))))</f>
        <v>0</v>
      </c>
      <c r="K20" s="81">
        <f ca="1">IF(ISNA(IF(OR(AND(YEAR($H$1)=YEAR(TODAY())+1,MONTH($H$1)&gt;=4),YEAR($H$1)&gt;YEAR(TODAY())+1,YEAR($H$1)&lt;YEAR(TODAY()),$H20=""),"",IF(AND(YEAR($H$1)=YEAR(TODAY())+1,MONTH($H$1)&lt;=3),LOOKUP($H20,Year!$C$241:$CQ$241,Year!$C$243:$CQ$243),IF(MONTH($H$1)&lt;=4,LOOKUP($H20,Year!$C$7:$DV$7,Year!$C$9:$DV$9),IF(AND(MONTH($H$1)&gt;=5,MONTH($H$1)&lt;=8),LOOKUP($H20,Year!$C$79:$DV$79,Year!$C$81:$DV$81),IF(MONTH($H$1)&gt;=9,LOOKUP($H20,Year!$C$151:$DV$151,Year!$C$153:$DV$153))))))),"",IF(OR(AND(YEAR($H$1)=YEAR(TODAY())+1,MONTH($H$1)&gt;=4),YEAR($H$1)&gt;YEAR(TODAY())+1,YEAR($H$1)&lt;YEAR(TODAY()),$H20=""),"",IF(AND(YEAR($H$1)=YEAR(TODAY())+1,MONTH($H$1)&lt;=3),LOOKUP($H20,Year!$C$241:$CQ$241,Year!$C$243:$CQ$243),IF(MONTH($H$1)&lt;=4,LOOKUP($H20,Year!$C$7:$DV$7,Year!$C$9:$DV$9),IF(AND(MONTH($H$1)&gt;=5,MONTH($H$1)&lt;=8),LOOKUP($H20,Year!$C$79:$DV$79,Year!$C$81:$DV$81),IF(MONTH($H$1)&gt;=9,LOOKUP($H20,Year!$C$151:$DV$151,Year!$C$153:$DV$153)))))))</f>
        <v>0</v>
      </c>
      <c r="L20" s="81">
        <f ca="1">IF(ISNA(IF(OR(AND(YEAR($H$1)=YEAR(TODAY())+1,MONTH($H$1)&gt;=4),YEAR($H$1)&gt;YEAR(TODAY())+1,YEAR($H$1)&lt;YEAR(TODAY()),$H20=""),"",IF(AND(YEAR($H$1)=YEAR(TODAY())+1,MONTH($H$1)&lt;=3),LOOKUP($H20,Year!$C$241:$CQ$241,Year!$C$244:$CQ$244),IF(MONTH($H$1)&lt;=4,LOOKUP($H20,Year!$C$7:$DV$7,Year!$C$10:$DV$10),IF(AND(MONTH($H$1)&gt;=5,MONTH($H$1)&lt;=8),LOOKUP($H20,Year!$C$79:$DV$79,Year!$C$82:$DV$82),IF(MONTH($H$1)&gt;=9,LOOKUP($H20,Year!$C$151:$DV$151,Year!$C$154:$DV$154))))))),"",IF(OR(AND(YEAR($H$1)=YEAR(TODAY())+1,MONTH($H$1)&gt;=4),YEAR($H$1)&gt;YEAR(TODAY())+1,YEAR($H$1)&lt;YEAR(TODAY()),$H20=""),"",IF(AND(YEAR($H$1)=YEAR(TODAY())+1,MONTH($H$1)&lt;=3),LOOKUP($H20,Year!$C$241:$CQ$241,Year!$C$244:$CQ$244),IF(MONTH($H$1)&lt;=4,LOOKUP($H20,Year!$C$7:$DV$7,Year!$C$10:$DV$10),IF(AND(MONTH($H$1)&gt;=5,MONTH($H$1)&lt;=8),LOOKUP($H20,Year!$C$79:$DV$79,Year!$C$82:$DV$82),IF(MONTH($H$1)&gt;=9,LOOKUP($H20,Year!$C$151:$DV$151,Year!$C$154:$DV$154)))))))</f>
        <v>0</v>
      </c>
      <c r="M20" s="171"/>
      <c r="N20" s="2">
        <f t="shared" si="5"/>
        <v>42753</v>
      </c>
      <c r="O20" s="75">
        <f t="shared" si="8"/>
        <v>4</v>
      </c>
      <c r="P20" s="81">
        <f ca="1">IF(ISNA(IF(OR(AND(YEAR($N$1)=YEAR(TODAY())+1,MONTH($N$1)&gt;=4),YEAR($N$1)&gt;YEAR(TODAY())+1,YEAR($N$1)&lt;YEAR(TODAY()),$N20=""),"",IF(AND(YEAR($N$1)=YEAR(TODAY())+1,MONTH($N$1)&lt;=3),LOOKUP($N20,Year!$C$241:$CQ$241,Year!$C$242:$CQ$242),IF(MONTH($N$1)&lt;=4,LOOKUP($N20,Year!$C$7:$DV$7,Year!$C$8:$DV$8),IF(AND(MONTH($N$1)&gt;=5,MONTH($N$1)&lt;=8),LOOKUP($N20,Year!$C$79:$DV$79,Year!$C$80:$DV$80),IF(MONTH($N$1)&gt;=9,LOOKUP($N20,Year!$C$151:$DV$151,Year!$C$152:$DV$152))))))),"",IF(OR(AND(YEAR($N$1)=YEAR(TODAY())+1,MONTH($N$1)&gt;=4),YEAR($N$1)&gt;YEAR(TODAY())+1,YEAR($N$1)&lt;YEAR(TODAY()),$N20=""),"",IF(AND(YEAR($N$1)=YEAR(TODAY())+1,MONTH($N$1)&lt;=3),LOOKUP($N20,Year!$C$241:$CQ$241,Year!$C$242:$CQ$242),IF(MONTH($N$1)&lt;=4,LOOKUP($N20,Year!$C$7:$DV$7,Year!$C$8:$DV$8),IF(AND(MONTH($N$1)&gt;=5,MONTH($N$1)&lt;=8),LOOKUP($N20,Year!$C$79:$DV$79,Year!$C$80:$DV$80),IF(MONTH($N$1)&gt;=9,LOOKUP($N20,Year!$C$151:$DV$151,Year!$C$152:$DV$152)))))))</f>
        <v>0</v>
      </c>
      <c r="Q20" s="81">
        <f ca="1">IF(ISNA(IF(OR(AND(YEAR($N$1)=YEAR(TODAY())+1,MONTH($N$1)&gt;=4),YEAR($N$1)&gt;YEAR(TODAY())+1,YEAR($N$1)&lt;YEAR(TODAY()),$N20=""),"",IF(AND(YEAR($N$1)=YEAR(TODAY())+1,MONTH($N$1)&lt;=3),LOOKUP($N20,Year!$C$241:$CQ$241,Year!$C$243:$CQ$243),IF(MONTH($N$1)&lt;=4,LOOKUP($N20,Year!$C$7:$DV$7,Year!$C$9:$DV$9),IF(AND(MONTH($N$1)&gt;=5,MONTH($N$1)&lt;=8),LOOKUP($N20,Year!$C$79:$DV$79,Year!$C$81:$DV$81),IF(MONTH($N$1)&gt;=9,LOOKUP($N20,Year!$C$151:$DV$151,Year!$C$153:$DV$153))))))),"",IF(OR(AND(YEAR($N$1)=YEAR(TODAY())+1,MONTH($N$1)&gt;=4),YEAR($N$1)&gt;YEAR(TODAY())+1,YEAR($N$1)&lt;YEAR(TODAY()),$N20=""),"",IF(AND(YEAR($N$1)=YEAR(TODAY())+1,MONTH($N$1)&lt;=3),LOOKUP($N20,Year!$C$241:$CQ$241,Year!$C$243:$CQ$243),IF(MONTH($N$1)&lt;=4,LOOKUP($N20,Year!$C$7:$DV$7,Year!$C$9:$DV$9),IF(AND(MONTH($N$1)&gt;=5,MONTH($N$1)&lt;=8),LOOKUP($N20,Year!$C$79:$DV$79,Year!$C$81:$DV$81),IF(MONTH($N$1)&gt;=9,LOOKUP($N20,Year!$C$151:$DV$151,Year!$C$153:$DV$153)))))))</f>
        <v>0</v>
      </c>
      <c r="R20" s="81">
        <f ca="1">IF(ISNA(IF(OR(AND(YEAR($N$1)=YEAR(TODAY())+1,MONTH($N$1)&gt;=4),YEAR($N$1)&gt;YEAR(TODAY())+1,YEAR($N$1)&lt;YEAR(TODAY()),$N20=""),"",IF(AND(YEAR($N$1)=YEAR(TODAY())+1,MONTH($N$1)&lt;=3),LOOKUP($N20,Year!$C$241:$CQ$241,Year!$C$244:$CQ$244),IF(MONTH($N$1)&lt;=4,LOOKUP($N20,Year!$C$7:$DV$7,Year!$C$10:$DV$10),IF(AND(MONTH($N$1)&gt;=5,MONTH($N$1)&lt;=8),LOOKUP($N20,Year!$C$79:$DV$79,Year!$C$82:$DV$82),IF(MONTH($N$1)&gt;=9,LOOKUP($N20,Year!$C$151:$DV$151,Year!$C$154:$DV$154))))))),"",IF(OR(AND(YEAR($N$1)=YEAR(TODAY())+1,MONTH($N$1)&gt;=4),YEAR($N$1)&gt;YEAR(TODAY())+1,YEAR($N$1)&lt;YEAR(TODAY()),$N20=""),"",IF(AND(YEAR($N$1)=YEAR(TODAY())+1,MONTH($N$1)&lt;=3),LOOKUP($N20,Year!$C$241:$CQ$241,Year!$C$244:$CQ$244),IF(MONTH($N$1)&lt;=4,LOOKUP($N20,Year!$C$7:$DV$7,Year!$C$10:$DV$10),IF(AND(MONTH($N$1)&gt;=5,MONTH($N$1)&lt;=8),LOOKUP($N20,Year!$C$79:$DV$79,Year!$C$82:$DV$82),IF(MONTH($N$1)&gt;=9,LOOKUP($N20,Year!$C$151:$DV$151,Year!$C$154:$DV$154)))))))</f>
        <v>0</v>
      </c>
    </row>
    <row r="21" spans="1:18" ht="13.5">
      <c r="A21" s="171"/>
      <c r="B21" s="2">
        <f t="shared" si="3"/>
        <v>42693</v>
      </c>
      <c r="C21" s="75">
        <f t="shared" si="6"/>
        <v>7</v>
      </c>
      <c r="D21" s="81">
        <f ca="1">IF(ISNA(IF(OR(AND(YEAR($B$1)=YEAR(TODAY())+1,MONTH($B$1)&gt;=4),YEAR($B$1)&gt;YEAR(TODAY())+1,YEAR($B$1)&lt;YEAR(TODAY()),$B21=""),"",IF(AND(YEAR($B$1)=YEAR(TODAY())+1,MONTH($B$1)&lt;=3),LOOKUP($B21,Year!$C$241:$CQ$241,Year!$C$242:$CQ$242),IF(MONTH($B$1)&lt;=4,LOOKUP($B21,Year!$C$7:$DV$7,Year!$C$8:$DV$8),IF(AND(MONTH($B$1)&gt;=5,MONTH($B$1)&lt;=8),LOOKUP($B21,Year!$C$79:$DV$79,Year!$C$80:$DV$80),IF(MONTH($B$1)&gt;=9,LOOKUP($B21,Year!$C$151:$DV$151,Year!$C$152:$DV$152))))))),"",IF(OR(AND(YEAR($B$1)=YEAR(TODAY())+1,MONTH($B$1)&gt;=4),YEAR($B$1)&gt;YEAR(TODAY())+1,YEAR($B$1)&lt;YEAR(TODAY()),$B21=""),"",IF(AND(YEAR($B$1)=YEAR(TODAY())+1,MONTH($B$1)&lt;=3),LOOKUP($B21,Year!$C$241:$CQ$241,Year!$C$242:$CQ$242),IF(MONTH($B$1)&lt;=4,LOOKUP($B21,Year!$C$7:$DV$7,Year!$C$8:$DV$8),IF(AND(MONTH($B$1)&gt;=5,MONTH($B$1)&lt;=8),LOOKUP($B21,Year!$C$79:$DV$79,Year!$C$80:$DV$80),IF(MONTH($B$1)&gt;=9,LOOKUP($B21,Year!$C$151:$DV$151,Year!$C$152:$DV$152)))))))</f>
        <v>0</v>
      </c>
      <c r="E21" s="81">
        <f ca="1">IF(ISNA(IF(OR(AND(YEAR($B$1)=YEAR(TODAY())+1,MONTH($B$1)&gt;=4),YEAR($B$1)&gt;YEAR(TODAY())+1,YEAR($B$1)&lt;YEAR(TODAY()),$B21=""),"",IF(AND(YEAR($B$1)=YEAR(TODAY())+1,MONTH($B$1)&lt;=3),LOOKUP($B21,Year!$C$241:$CQ$241,Year!$C$243:$CQ$243),IF(MONTH($B$1)&lt;=4,LOOKUP($B21,Year!$C$7:$DV$7,Year!$C$9:$DV$9),IF(AND(MONTH($B$1)&gt;=5,MONTH($B$1)&lt;=8),LOOKUP($B21,Year!$C$79:$DV$79,Year!$C$81:$DV$81),IF(MONTH($B$1)&gt;=9,LOOKUP($B21,Year!$C$151:$DV$151,Year!$C$153:$DV$153))))))),"",IF(OR(AND(YEAR($B$1)=YEAR(TODAY())+1,MONTH($B$1)&gt;=4),YEAR($B$1)&gt;YEAR(TODAY())+1,YEAR($B$1)&lt;YEAR(TODAY()),$B21=""),"",IF(AND(YEAR($B$1)=YEAR(TODAY())+1,MONTH($B$1)&lt;=3),LOOKUP($B21,Year!$C$241:$CQ$241,Year!$C$243:$CQ$243),IF(MONTH($B$1)&lt;=4,LOOKUP($B21,Year!$C$7:$DV$7,Year!$C$9:$DV$9),IF(AND(MONTH($B$1)&gt;=5,MONTH($B$1)&lt;=8),LOOKUP($B21,Year!$C$79:$DV$79,Year!$C$81:$DV$81),IF(MONTH($B$1)&gt;=9,LOOKUP($B21,Year!$C$151:$DV$151,Year!$C$153:$DV$153)))))))</f>
        <v>0</v>
      </c>
      <c r="F21" s="81">
        <f ca="1">IF(ISNA(IF(OR(AND(YEAR($B$1)=YEAR(TODAY())+1,MONTH($B$1)&gt;=4),YEAR($B$1)&gt;YEAR(TODAY())+1,YEAR($B$1)&lt;YEAR(TODAY()),$B21=""),"",IF(AND(YEAR($B$1)=YEAR(TODAY())+1,MONTH($B$1)&lt;=3),LOOKUP($B21,Year!$C$241:$CQ$241,Year!$C$244:$CQ$244),IF(MONTH($B$1)&lt;=4,LOOKUP($B21,Year!$C$7:$DV$7,Year!$C$10:$DV$10),IF(AND(MONTH($B$1)&gt;=5,MONTH($B$1)&lt;=8),LOOKUP($B21,Year!$C$79:$DV$79,Year!$C$82:$DV$82),IF(MONTH($B$1)&gt;=9,LOOKUP($B21,Year!$C$151:$DV$151,Year!$C$154:$DV$154))))))),"",IF(OR(AND(YEAR($B$1)=YEAR(TODAY())+1,MONTH($B$1)&gt;=4),YEAR($B$1)&gt;YEAR(TODAY())+1,YEAR($B$1)&lt;YEAR(TODAY()),$B21=""),"",IF(AND(YEAR($B$1)=YEAR(TODAY())+1,MONTH($B$1)&lt;=3),LOOKUP($B21,Year!$C$241:$CQ$241,Year!$C$244:$CQ$244),IF(MONTH($B$1)&lt;=4,LOOKUP($B21,Year!$C$7:$DV$7,Year!$C$10:$DV$10),IF(AND(MONTH($B$1)&gt;=5,MONTH($B$1)&lt;=8),LOOKUP($B21,Year!$C$79:$DV$79,Year!$C$82:$DV$82),IF(MONTH($B$1)&gt;=9,LOOKUP($B21,Year!$C$151:$DV$151,Year!$C$154:$DV$154)))))))</f>
        <v>0</v>
      </c>
      <c r="G21" s="171"/>
      <c r="H21" s="2">
        <f t="shared" si="4"/>
        <v>42723</v>
      </c>
      <c r="I21" s="75">
        <f t="shared" si="7"/>
        <v>2</v>
      </c>
      <c r="J21" s="81">
        <f ca="1">IF(ISNA(IF(OR(AND(YEAR($H$1)=YEAR(TODAY())+1,MONTH($H$1)&gt;=4),YEAR($H$1)&gt;YEAR(TODAY())+1,YEAR($H$1)&lt;YEAR(TODAY()),$H21=""),"",IF(AND(YEAR($H$1)=YEAR(TODAY())+1,MONTH($H$1)&lt;=3),LOOKUP($H21,Year!$C$241:$CQ$241,Year!$C$242:$CQ$242),IF(MONTH($H$1)&lt;=4,LOOKUP($H21,Year!$C$7:$DV$7,Year!$C$8:$DV$8),IF(AND(MONTH($H$1)&gt;=5,MONTH($H$1)&lt;=8),LOOKUP($H21,Year!$C$79:$DV$79,Year!$C$80:$DV$80),IF(MONTH($H$1)&gt;=9,LOOKUP($H21,Year!$C$151:$DV$151,Year!$C$152:$DV$152))))))),"",IF(OR(AND(YEAR($H$1)=YEAR(TODAY())+1,MONTH($H$1)&gt;=4),YEAR($H$1)&gt;YEAR(TODAY())+1,YEAR($H$1)&lt;YEAR(TODAY()),$H21=""),"",IF(AND(YEAR($H$1)=YEAR(TODAY())+1,MONTH($H$1)&lt;=3),LOOKUP($H21,Year!$C$241:$CQ$241,Year!$C$242:$CQ$242),IF(MONTH($H$1)&lt;=4,LOOKUP($H21,Year!$C$7:$DV$7,Year!$C$8:$DV$8),IF(AND(MONTH($H$1)&gt;=5,MONTH($H$1)&lt;=8),LOOKUP($H21,Year!$C$79:$DV$79,Year!$C$80:$DV$80),IF(MONTH($H$1)&gt;=9,LOOKUP($H21,Year!$C$151:$DV$151,Year!$C$152:$DV$152)))))))</f>
        <v>0</v>
      </c>
      <c r="K21" s="81">
        <f ca="1">IF(ISNA(IF(OR(AND(YEAR($H$1)=YEAR(TODAY())+1,MONTH($H$1)&gt;=4),YEAR($H$1)&gt;YEAR(TODAY())+1,YEAR($H$1)&lt;YEAR(TODAY()),$H21=""),"",IF(AND(YEAR($H$1)=YEAR(TODAY())+1,MONTH($H$1)&lt;=3),LOOKUP($H21,Year!$C$241:$CQ$241,Year!$C$243:$CQ$243),IF(MONTH($H$1)&lt;=4,LOOKUP($H21,Year!$C$7:$DV$7,Year!$C$9:$DV$9),IF(AND(MONTH($H$1)&gt;=5,MONTH($H$1)&lt;=8),LOOKUP($H21,Year!$C$79:$DV$79,Year!$C$81:$DV$81),IF(MONTH($H$1)&gt;=9,LOOKUP($H21,Year!$C$151:$DV$151,Year!$C$153:$DV$153))))))),"",IF(OR(AND(YEAR($H$1)=YEAR(TODAY())+1,MONTH($H$1)&gt;=4),YEAR($H$1)&gt;YEAR(TODAY())+1,YEAR($H$1)&lt;YEAR(TODAY()),$H21=""),"",IF(AND(YEAR($H$1)=YEAR(TODAY())+1,MONTH($H$1)&lt;=3),LOOKUP($H21,Year!$C$241:$CQ$241,Year!$C$243:$CQ$243),IF(MONTH($H$1)&lt;=4,LOOKUP($H21,Year!$C$7:$DV$7,Year!$C$9:$DV$9),IF(AND(MONTH($H$1)&gt;=5,MONTH($H$1)&lt;=8),LOOKUP($H21,Year!$C$79:$DV$79,Year!$C$81:$DV$81),IF(MONTH($H$1)&gt;=9,LOOKUP($H21,Year!$C$151:$DV$151,Year!$C$153:$DV$153)))))))</f>
        <v>0</v>
      </c>
      <c r="L21" s="81">
        <f ca="1">IF(ISNA(IF(OR(AND(YEAR($H$1)=YEAR(TODAY())+1,MONTH($H$1)&gt;=4),YEAR($H$1)&gt;YEAR(TODAY())+1,YEAR($H$1)&lt;YEAR(TODAY()),$H21=""),"",IF(AND(YEAR($H$1)=YEAR(TODAY())+1,MONTH($H$1)&lt;=3),LOOKUP($H21,Year!$C$241:$CQ$241,Year!$C$244:$CQ$244),IF(MONTH($H$1)&lt;=4,LOOKUP($H21,Year!$C$7:$DV$7,Year!$C$10:$DV$10),IF(AND(MONTH($H$1)&gt;=5,MONTH($H$1)&lt;=8),LOOKUP($H21,Year!$C$79:$DV$79,Year!$C$82:$DV$82),IF(MONTH($H$1)&gt;=9,LOOKUP($H21,Year!$C$151:$DV$151,Year!$C$154:$DV$154))))))),"",IF(OR(AND(YEAR($H$1)=YEAR(TODAY())+1,MONTH($H$1)&gt;=4),YEAR($H$1)&gt;YEAR(TODAY())+1,YEAR($H$1)&lt;YEAR(TODAY()),$H21=""),"",IF(AND(YEAR($H$1)=YEAR(TODAY())+1,MONTH($H$1)&lt;=3),LOOKUP($H21,Year!$C$241:$CQ$241,Year!$C$244:$CQ$244),IF(MONTH($H$1)&lt;=4,LOOKUP($H21,Year!$C$7:$DV$7,Year!$C$10:$DV$10),IF(AND(MONTH($H$1)&gt;=5,MONTH($H$1)&lt;=8),LOOKUP($H21,Year!$C$79:$DV$79,Year!$C$82:$DV$82),IF(MONTH($H$1)&gt;=9,LOOKUP($H21,Year!$C$151:$DV$151,Year!$C$154:$DV$154)))))))</f>
        <v>0</v>
      </c>
      <c r="M21" s="171"/>
      <c r="N21" s="2">
        <f t="shared" si="5"/>
        <v>42754</v>
      </c>
      <c r="O21" s="75">
        <f t="shared" si="8"/>
        <v>5</v>
      </c>
      <c r="P21" s="81">
        <f ca="1">IF(ISNA(IF(OR(AND(YEAR($N$1)=YEAR(TODAY())+1,MONTH($N$1)&gt;=4),YEAR($N$1)&gt;YEAR(TODAY())+1,YEAR($N$1)&lt;YEAR(TODAY()),$N21=""),"",IF(AND(YEAR($N$1)=YEAR(TODAY())+1,MONTH($N$1)&lt;=3),LOOKUP($N21,Year!$C$241:$CQ$241,Year!$C$242:$CQ$242),IF(MONTH($N$1)&lt;=4,LOOKUP($N21,Year!$C$7:$DV$7,Year!$C$8:$DV$8),IF(AND(MONTH($N$1)&gt;=5,MONTH($N$1)&lt;=8),LOOKUP($N21,Year!$C$79:$DV$79,Year!$C$80:$DV$80),IF(MONTH($N$1)&gt;=9,LOOKUP($N21,Year!$C$151:$DV$151,Year!$C$152:$DV$152))))))),"",IF(OR(AND(YEAR($N$1)=YEAR(TODAY())+1,MONTH($N$1)&gt;=4),YEAR($N$1)&gt;YEAR(TODAY())+1,YEAR($N$1)&lt;YEAR(TODAY()),$N21=""),"",IF(AND(YEAR($N$1)=YEAR(TODAY())+1,MONTH($N$1)&lt;=3),LOOKUP($N21,Year!$C$241:$CQ$241,Year!$C$242:$CQ$242),IF(MONTH($N$1)&lt;=4,LOOKUP($N21,Year!$C$7:$DV$7,Year!$C$8:$DV$8),IF(AND(MONTH($N$1)&gt;=5,MONTH($N$1)&lt;=8),LOOKUP($N21,Year!$C$79:$DV$79,Year!$C$80:$DV$80),IF(MONTH($N$1)&gt;=9,LOOKUP($N21,Year!$C$151:$DV$151,Year!$C$152:$DV$152)))))))</f>
        <v>0</v>
      </c>
      <c r="Q21" s="81">
        <f ca="1">IF(ISNA(IF(OR(AND(YEAR($N$1)=YEAR(TODAY())+1,MONTH($N$1)&gt;=4),YEAR($N$1)&gt;YEAR(TODAY())+1,YEAR($N$1)&lt;YEAR(TODAY()),$N21=""),"",IF(AND(YEAR($N$1)=YEAR(TODAY())+1,MONTH($N$1)&lt;=3),LOOKUP($N21,Year!$C$241:$CQ$241,Year!$C$243:$CQ$243),IF(MONTH($N$1)&lt;=4,LOOKUP($N21,Year!$C$7:$DV$7,Year!$C$9:$DV$9),IF(AND(MONTH($N$1)&gt;=5,MONTH($N$1)&lt;=8),LOOKUP($N21,Year!$C$79:$DV$79,Year!$C$81:$DV$81),IF(MONTH($N$1)&gt;=9,LOOKUP($N21,Year!$C$151:$DV$151,Year!$C$153:$DV$153))))))),"",IF(OR(AND(YEAR($N$1)=YEAR(TODAY())+1,MONTH($N$1)&gt;=4),YEAR($N$1)&gt;YEAR(TODAY())+1,YEAR($N$1)&lt;YEAR(TODAY()),$N21=""),"",IF(AND(YEAR($N$1)=YEAR(TODAY())+1,MONTH($N$1)&lt;=3),LOOKUP($N21,Year!$C$241:$CQ$241,Year!$C$243:$CQ$243),IF(MONTH($N$1)&lt;=4,LOOKUP($N21,Year!$C$7:$DV$7,Year!$C$9:$DV$9),IF(AND(MONTH($N$1)&gt;=5,MONTH($N$1)&lt;=8),LOOKUP($N21,Year!$C$79:$DV$79,Year!$C$81:$DV$81),IF(MONTH($N$1)&gt;=9,LOOKUP($N21,Year!$C$151:$DV$151,Year!$C$153:$DV$153)))))))</f>
        <v>0</v>
      </c>
      <c r="R21" s="81">
        <f ca="1">IF(ISNA(IF(OR(AND(YEAR($N$1)=YEAR(TODAY())+1,MONTH($N$1)&gt;=4),YEAR($N$1)&gt;YEAR(TODAY())+1,YEAR($N$1)&lt;YEAR(TODAY()),$N21=""),"",IF(AND(YEAR($N$1)=YEAR(TODAY())+1,MONTH($N$1)&lt;=3),LOOKUP($N21,Year!$C$241:$CQ$241,Year!$C$244:$CQ$244),IF(MONTH($N$1)&lt;=4,LOOKUP($N21,Year!$C$7:$DV$7,Year!$C$10:$DV$10),IF(AND(MONTH($N$1)&gt;=5,MONTH($N$1)&lt;=8),LOOKUP($N21,Year!$C$79:$DV$79,Year!$C$82:$DV$82),IF(MONTH($N$1)&gt;=9,LOOKUP($N21,Year!$C$151:$DV$151,Year!$C$154:$DV$154))))))),"",IF(OR(AND(YEAR($N$1)=YEAR(TODAY())+1,MONTH($N$1)&gt;=4),YEAR($N$1)&gt;YEAR(TODAY())+1,YEAR($N$1)&lt;YEAR(TODAY()),$N21=""),"",IF(AND(YEAR($N$1)=YEAR(TODAY())+1,MONTH($N$1)&lt;=3),LOOKUP($N21,Year!$C$241:$CQ$241,Year!$C$244:$CQ$244),IF(MONTH($N$1)&lt;=4,LOOKUP($N21,Year!$C$7:$DV$7,Year!$C$10:$DV$10),IF(AND(MONTH($N$1)&gt;=5,MONTH($N$1)&lt;=8),LOOKUP($N21,Year!$C$79:$DV$79,Year!$C$82:$DV$82),IF(MONTH($N$1)&gt;=9,LOOKUP($N21,Year!$C$151:$DV$151,Year!$C$154:$DV$154)))))))</f>
        <v>0</v>
      </c>
    </row>
    <row r="22" spans="1:18" ht="13.5">
      <c r="A22" s="171"/>
      <c r="B22" s="2">
        <f t="shared" si="3"/>
        <v>42694</v>
      </c>
      <c r="C22" s="75">
        <f t="shared" si="6"/>
        <v>1</v>
      </c>
      <c r="D22" s="81">
        <f ca="1">IF(ISNA(IF(OR(AND(YEAR($B$1)=YEAR(TODAY())+1,MONTH($B$1)&gt;=4),YEAR($B$1)&gt;YEAR(TODAY())+1,YEAR($B$1)&lt;YEAR(TODAY()),$B22=""),"",IF(AND(YEAR($B$1)=YEAR(TODAY())+1,MONTH($B$1)&lt;=3),LOOKUP($B22,Year!$C$241:$CQ$241,Year!$C$242:$CQ$242),IF(MONTH($B$1)&lt;=4,LOOKUP($B22,Year!$C$7:$DV$7,Year!$C$8:$DV$8),IF(AND(MONTH($B$1)&gt;=5,MONTH($B$1)&lt;=8),LOOKUP($B22,Year!$C$79:$DV$79,Year!$C$80:$DV$80),IF(MONTH($B$1)&gt;=9,LOOKUP($B22,Year!$C$151:$DV$151,Year!$C$152:$DV$152))))))),"",IF(OR(AND(YEAR($B$1)=YEAR(TODAY())+1,MONTH($B$1)&gt;=4),YEAR($B$1)&gt;YEAR(TODAY())+1,YEAR($B$1)&lt;YEAR(TODAY()),$B22=""),"",IF(AND(YEAR($B$1)=YEAR(TODAY())+1,MONTH($B$1)&lt;=3),LOOKUP($B22,Year!$C$241:$CQ$241,Year!$C$242:$CQ$242),IF(MONTH($B$1)&lt;=4,LOOKUP($B22,Year!$C$7:$DV$7,Year!$C$8:$DV$8),IF(AND(MONTH($B$1)&gt;=5,MONTH($B$1)&lt;=8),LOOKUP($B22,Year!$C$79:$DV$79,Year!$C$80:$DV$80),IF(MONTH($B$1)&gt;=9,LOOKUP($B22,Year!$C$151:$DV$151,Year!$C$152:$DV$152)))))))</f>
        <v>0</v>
      </c>
      <c r="E22" s="81">
        <f ca="1">IF(ISNA(IF(OR(AND(YEAR($B$1)=YEAR(TODAY())+1,MONTH($B$1)&gt;=4),YEAR($B$1)&gt;YEAR(TODAY())+1,YEAR($B$1)&lt;YEAR(TODAY()),$B22=""),"",IF(AND(YEAR($B$1)=YEAR(TODAY())+1,MONTH($B$1)&lt;=3),LOOKUP($B22,Year!$C$241:$CQ$241,Year!$C$243:$CQ$243),IF(MONTH($B$1)&lt;=4,LOOKUP($B22,Year!$C$7:$DV$7,Year!$C$9:$DV$9),IF(AND(MONTH($B$1)&gt;=5,MONTH($B$1)&lt;=8),LOOKUP($B22,Year!$C$79:$DV$79,Year!$C$81:$DV$81),IF(MONTH($B$1)&gt;=9,LOOKUP($B22,Year!$C$151:$DV$151,Year!$C$153:$DV$153))))))),"",IF(OR(AND(YEAR($B$1)=YEAR(TODAY())+1,MONTH($B$1)&gt;=4),YEAR($B$1)&gt;YEAR(TODAY())+1,YEAR($B$1)&lt;YEAR(TODAY()),$B22=""),"",IF(AND(YEAR($B$1)=YEAR(TODAY())+1,MONTH($B$1)&lt;=3),LOOKUP($B22,Year!$C$241:$CQ$241,Year!$C$243:$CQ$243),IF(MONTH($B$1)&lt;=4,LOOKUP($B22,Year!$C$7:$DV$7,Year!$C$9:$DV$9),IF(AND(MONTH($B$1)&gt;=5,MONTH($B$1)&lt;=8),LOOKUP($B22,Year!$C$79:$DV$79,Year!$C$81:$DV$81),IF(MONTH($B$1)&gt;=9,LOOKUP($B22,Year!$C$151:$DV$151,Year!$C$153:$DV$153)))))))</f>
        <v>0</v>
      </c>
      <c r="F22" s="81">
        <f ca="1">IF(ISNA(IF(OR(AND(YEAR($B$1)=YEAR(TODAY())+1,MONTH($B$1)&gt;=4),YEAR($B$1)&gt;YEAR(TODAY())+1,YEAR($B$1)&lt;YEAR(TODAY()),$B22=""),"",IF(AND(YEAR($B$1)=YEAR(TODAY())+1,MONTH($B$1)&lt;=3),LOOKUP($B22,Year!$C$241:$CQ$241,Year!$C$244:$CQ$244),IF(MONTH($B$1)&lt;=4,LOOKUP($B22,Year!$C$7:$DV$7,Year!$C$10:$DV$10),IF(AND(MONTH($B$1)&gt;=5,MONTH($B$1)&lt;=8),LOOKUP($B22,Year!$C$79:$DV$79,Year!$C$82:$DV$82),IF(MONTH($B$1)&gt;=9,LOOKUP($B22,Year!$C$151:$DV$151,Year!$C$154:$DV$154))))))),"",IF(OR(AND(YEAR($B$1)=YEAR(TODAY())+1,MONTH($B$1)&gt;=4),YEAR($B$1)&gt;YEAR(TODAY())+1,YEAR($B$1)&lt;YEAR(TODAY()),$B22=""),"",IF(AND(YEAR($B$1)=YEAR(TODAY())+1,MONTH($B$1)&lt;=3),LOOKUP($B22,Year!$C$241:$CQ$241,Year!$C$244:$CQ$244),IF(MONTH($B$1)&lt;=4,LOOKUP($B22,Year!$C$7:$DV$7,Year!$C$10:$DV$10),IF(AND(MONTH($B$1)&gt;=5,MONTH($B$1)&lt;=8),LOOKUP($B22,Year!$C$79:$DV$79,Year!$C$82:$DV$82),IF(MONTH($B$1)&gt;=9,LOOKUP($B22,Year!$C$151:$DV$151,Year!$C$154:$DV$154)))))))</f>
        <v>0</v>
      </c>
      <c r="G22" s="171"/>
      <c r="H22" s="2">
        <f t="shared" si="4"/>
        <v>42724</v>
      </c>
      <c r="I22" s="75">
        <f t="shared" si="7"/>
        <v>3</v>
      </c>
      <c r="J22" s="81">
        <f ca="1">IF(ISNA(IF(OR(AND(YEAR($H$1)=YEAR(TODAY())+1,MONTH($H$1)&gt;=4),YEAR($H$1)&gt;YEAR(TODAY())+1,YEAR($H$1)&lt;YEAR(TODAY()),$H22=""),"",IF(AND(YEAR($H$1)=YEAR(TODAY())+1,MONTH($H$1)&lt;=3),LOOKUP($H22,Year!$C$241:$CQ$241,Year!$C$242:$CQ$242),IF(MONTH($H$1)&lt;=4,LOOKUP($H22,Year!$C$7:$DV$7,Year!$C$8:$DV$8),IF(AND(MONTH($H$1)&gt;=5,MONTH($H$1)&lt;=8),LOOKUP($H22,Year!$C$79:$DV$79,Year!$C$80:$DV$80),IF(MONTH($H$1)&gt;=9,LOOKUP($H22,Year!$C$151:$DV$151,Year!$C$152:$DV$152))))))),"",IF(OR(AND(YEAR($H$1)=YEAR(TODAY())+1,MONTH($H$1)&gt;=4),YEAR($H$1)&gt;YEAR(TODAY())+1,YEAR($H$1)&lt;YEAR(TODAY()),$H22=""),"",IF(AND(YEAR($H$1)=YEAR(TODAY())+1,MONTH($H$1)&lt;=3),LOOKUP($H22,Year!$C$241:$CQ$241,Year!$C$242:$CQ$242),IF(MONTH($H$1)&lt;=4,LOOKUP($H22,Year!$C$7:$DV$7,Year!$C$8:$DV$8),IF(AND(MONTH($H$1)&gt;=5,MONTH($H$1)&lt;=8),LOOKUP($H22,Year!$C$79:$DV$79,Year!$C$80:$DV$80),IF(MONTH($H$1)&gt;=9,LOOKUP($H22,Year!$C$151:$DV$151,Year!$C$152:$DV$152)))))))</f>
        <v>0</v>
      </c>
      <c r="K22" s="81">
        <f ca="1">IF(ISNA(IF(OR(AND(YEAR($H$1)=YEAR(TODAY())+1,MONTH($H$1)&gt;=4),YEAR($H$1)&gt;YEAR(TODAY())+1,YEAR($H$1)&lt;YEAR(TODAY()),$H22=""),"",IF(AND(YEAR($H$1)=YEAR(TODAY())+1,MONTH($H$1)&lt;=3),LOOKUP($H22,Year!$C$241:$CQ$241,Year!$C$243:$CQ$243),IF(MONTH($H$1)&lt;=4,LOOKUP($H22,Year!$C$7:$DV$7,Year!$C$9:$DV$9),IF(AND(MONTH($H$1)&gt;=5,MONTH($H$1)&lt;=8),LOOKUP($H22,Year!$C$79:$DV$79,Year!$C$81:$DV$81),IF(MONTH($H$1)&gt;=9,LOOKUP($H22,Year!$C$151:$DV$151,Year!$C$153:$DV$153))))))),"",IF(OR(AND(YEAR($H$1)=YEAR(TODAY())+1,MONTH($H$1)&gt;=4),YEAR($H$1)&gt;YEAR(TODAY())+1,YEAR($H$1)&lt;YEAR(TODAY()),$H22=""),"",IF(AND(YEAR($H$1)=YEAR(TODAY())+1,MONTH($H$1)&lt;=3),LOOKUP($H22,Year!$C$241:$CQ$241,Year!$C$243:$CQ$243),IF(MONTH($H$1)&lt;=4,LOOKUP($H22,Year!$C$7:$DV$7,Year!$C$9:$DV$9),IF(AND(MONTH($H$1)&gt;=5,MONTH($H$1)&lt;=8),LOOKUP($H22,Year!$C$79:$DV$79,Year!$C$81:$DV$81),IF(MONTH($H$1)&gt;=9,LOOKUP($H22,Year!$C$151:$DV$151,Year!$C$153:$DV$153)))))))</f>
        <v>0</v>
      </c>
      <c r="L22" s="81">
        <f ca="1">IF(ISNA(IF(OR(AND(YEAR($H$1)=YEAR(TODAY())+1,MONTH($H$1)&gt;=4),YEAR($H$1)&gt;YEAR(TODAY())+1,YEAR($H$1)&lt;YEAR(TODAY()),$H22=""),"",IF(AND(YEAR($H$1)=YEAR(TODAY())+1,MONTH($H$1)&lt;=3),LOOKUP($H22,Year!$C$241:$CQ$241,Year!$C$244:$CQ$244),IF(MONTH($H$1)&lt;=4,LOOKUP($H22,Year!$C$7:$DV$7,Year!$C$10:$DV$10),IF(AND(MONTH($H$1)&gt;=5,MONTH($H$1)&lt;=8),LOOKUP($H22,Year!$C$79:$DV$79,Year!$C$82:$DV$82),IF(MONTH($H$1)&gt;=9,LOOKUP($H22,Year!$C$151:$DV$151,Year!$C$154:$DV$154))))))),"",IF(OR(AND(YEAR($H$1)=YEAR(TODAY())+1,MONTH($H$1)&gt;=4),YEAR($H$1)&gt;YEAR(TODAY())+1,YEAR($H$1)&lt;YEAR(TODAY()),$H22=""),"",IF(AND(YEAR($H$1)=YEAR(TODAY())+1,MONTH($H$1)&lt;=3),LOOKUP($H22,Year!$C$241:$CQ$241,Year!$C$244:$CQ$244),IF(MONTH($H$1)&lt;=4,LOOKUP($H22,Year!$C$7:$DV$7,Year!$C$10:$DV$10),IF(AND(MONTH($H$1)&gt;=5,MONTH($H$1)&lt;=8),LOOKUP($H22,Year!$C$79:$DV$79,Year!$C$82:$DV$82),IF(MONTH($H$1)&gt;=9,LOOKUP($H22,Year!$C$151:$DV$151,Year!$C$154:$DV$154)))))))</f>
        <v>0</v>
      </c>
      <c r="M22" s="171"/>
      <c r="N22" s="2">
        <f t="shared" si="5"/>
        <v>42755</v>
      </c>
      <c r="O22" s="75">
        <f t="shared" si="8"/>
        <v>6</v>
      </c>
      <c r="P22" s="81">
        <f ca="1">IF(ISNA(IF(OR(AND(YEAR($N$1)=YEAR(TODAY())+1,MONTH($N$1)&gt;=4),YEAR($N$1)&gt;YEAR(TODAY())+1,YEAR($N$1)&lt;YEAR(TODAY()),$N22=""),"",IF(AND(YEAR($N$1)=YEAR(TODAY())+1,MONTH($N$1)&lt;=3),LOOKUP($N22,Year!$C$241:$CQ$241,Year!$C$242:$CQ$242),IF(MONTH($N$1)&lt;=4,LOOKUP($N22,Year!$C$7:$DV$7,Year!$C$8:$DV$8),IF(AND(MONTH($N$1)&gt;=5,MONTH($N$1)&lt;=8),LOOKUP($N22,Year!$C$79:$DV$79,Year!$C$80:$DV$80),IF(MONTH($N$1)&gt;=9,LOOKUP($N22,Year!$C$151:$DV$151,Year!$C$152:$DV$152))))))),"",IF(OR(AND(YEAR($N$1)=YEAR(TODAY())+1,MONTH($N$1)&gt;=4),YEAR($N$1)&gt;YEAR(TODAY())+1,YEAR($N$1)&lt;YEAR(TODAY()),$N22=""),"",IF(AND(YEAR($N$1)=YEAR(TODAY())+1,MONTH($N$1)&lt;=3),LOOKUP($N22,Year!$C$241:$CQ$241,Year!$C$242:$CQ$242),IF(MONTH($N$1)&lt;=4,LOOKUP($N22,Year!$C$7:$DV$7,Year!$C$8:$DV$8),IF(AND(MONTH($N$1)&gt;=5,MONTH($N$1)&lt;=8),LOOKUP($N22,Year!$C$79:$DV$79,Year!$C$80:$DV$80),IF(MONTH($N$1)&gt;=9,LOOKUP($N22,Year!$C$151:$DV$151,Year!$C$152:$DV$152)))))))</f>
        <v>0</v>
      </c>
      <c r="Q22" s="81">
        <f ca="1">IF(ISNA(IF(OR(AND(YEAR($N$1)=YEAR(TODAY())+1,MONTH($N$1)&gt;=4),YEAR($N$1)&gt;YEAR(TODAY())+1,YEAR($N$1)&lt;YEAR(TODAY()),$N22=""),"",IF(AND(YEAR($N$1)=YEAR(TODAY())+1,MONTH($N$1)&lt;=3),LOOKUP($N22,Year!$C$241:$CQ$241,Year!$C$243:$CQ$243),IF(MONTH($N$1)&lt;=4,LOOKUP($N22,Year!$C$7:$DV$7,Year!$C$9:$DV$9),IF(AND(MONTH($N$1)&gt;=5,MONTH($N$1)&lt;=8),LOOKUP($N22,Year!$C$79:$DV$79,Year!$C$81:$DV$81),IF(MONTH($N$1)&gt;=9,LOOKUP($N22,Year!$C$151:$DV$151,Year!$C$153:$DV$153))))))),"",IF(OR(AND(YEAR($N$1)=YEAR(TODAY())+1,MONTH($N$1)&gt;=4),YEAR($N$1)&gt;YEAR(TODAY())+1,YEAR($N$1)&lt;YEAR(TODAY()),$N22=""),"",IF(AND(YEAR($N$1)=YEAR(TODAY())+1,MONTH($N$1)&lt;=3),LOOKUP($N22,Year!$C$241:$CQ$241,Year!$C$243:$CQ$243),IF(MONTH($N$1)&lt;=4,LOOKUP($N22,Year!$C$7:$DV$7,Year!$C$9:$DV$9),IF(AND(MONTH($N$1)&gt;=5,MONTH($N$1)&lt;=8),LOOKUP($N22,Year!$C$79:$DV$79,Year!$C$81:$DV$81),IF(MONTH($N$1)&gt;=9,LOOKUP($N22,Year!$C$151:$DV$151,Year!$C$153:$DV$153)))))))</f>
        <v>0</v>
      </c>
      <c r="R22" s="81">
        <f ca="1">IF(ISNA(IF(OR(AND(YEAR($N$1)=YEAR(TODAY())+1,MONTH($N$1)&gt;=4),YEAR($N$1)&gt;YEAR(TODAY())+1,YEAR($N$1)&lt;YEAR(TODAY()),$N22=""),"",IF(AND(YEAR($N$1)=YEAR(TODAY())+1,MONTH($N$1)&lt;=3),LOOKUP($N22,Year!$C$241:$CQ$241,Year!$C$244:$CQ$244),IF(MONTH($N$1)&lt;=4,LOOKUP($N22,Year!$C$7:$DV$7,Year!$C$10:$DV$10),IF(AND(MONTH($N$1)&gt;=5,MONTH($N$1)&lt;=8),LOOKUP($N22,Year!$C$79:$DV$79,Year!$C$82:$DV$82),IF(MONTH($N$1)&gt;=9,LOOKUP($N22,Year!$C$151:$DV$151,Year!$C$154:$DV$154))))))),"",IF(OR(AND(YEAR($N$1)=YEAR(TODAY())+1,MONTH($N$1)&gt;=4),YEAR($N$1)&gt;YEAR(TODAY())+1,YEAR($N$1)&lt;YEAR(TODAY()),$N22=""),"",IF(AND(YEAR($N$1)=YEAR(TODAY())+1,MONTH($N$1)&lt;=3),LOOKUP($N22,Year!$C$241:$CQ$241,Year!$C$244:$CQ$244),IF(MONTH($N$1)&lt;=4,LOOKUP($N22,Year!$C$7:$DV$7,Year!$C$10:$DV$10),IF(AND(MONTH($N$1)&gt;=5,MONTH($N$1)&lt;=8),LOOKUP($N22,Year!$C$79:$DV$79,Year!$C$82:$DV$82),IF(MONTH($N$1)&gt;=9,LOOKUP($N22,Year!$C$151:$DV$151,Year!$C$154:$DV$154)))))))</f>
        <v>0</v>
      </c>
    </row>
    <row r="23" spans="1:18" ht="13.5">
      <c r="A23" s="171"/>
      <c r="B23" s="2">
        <f t="shared" si="3"/>
        <v>42695</v>
      </c>
      <c r="C23" s="75">
        <f t="shared" si="6"/>
        <v>2</v>
      </c>
      <c r="D23" s="81">
        <f ca="1">IF(ISNA(IF(OR(AND(YEAR($B$1)=YEAR(TODAY())+1,MONTH($B$1)&gt;=4),YEAR($B$1)&gt;YEAR(TODAY())+1,YEAR($B$1)&lt;YEAR(TODAY()),$B23=""),"",IF(AND(YEAR($B$1)=YEAR(TODAY())+1,MONTH($B$1)&lt;=3),LOOKUP($B23,Year!$C$241:$CQ$241,Year!$C$242:$CQ$242),IF(MONTH($B$1)&lt;=4,LOOKUP($B23,Year!$C$7:$DV$7,Year!$C$8:$DV$8),IF(AND(MONTH($B$1)&gt;=5,MONTH($B$1)&lt;=8),LOOKUP($B23,Year!$C$79:$DV$79,Year!$C$80:$DV$80),IF(MONTH($B$1)&gt;=9,LOOKUP($B23,Year!$C$151:$DV$151,Year!$C$152:$DV$152))))))),"",IF(OR(AND(YEAR($B$1)=YEAR(TODAY())+1,MONTH($B$1)&gt;=4),YEAR($B$1)&gt;YEAR(TODAY())+1,YEAR($B$1)&lt;YEAR(TODAY()),$B23=""),"",IF(AND(YEAR($B$1)=YEAR(TODAY())+1,MONTH($B$1)&lt;=3),LOOKUP($B23,Year!$C$241:$CQ$241,Year!$C$242:$CQ$242),IF(MONTH($B$1)&lt;=4,LOOKUP($B23,Year!$C$7:$DV$7,Year!$C$8:$DV$8),IF(AND(MONTH($B$1)&gt;=5,MONTH($B$1)&lt;=8),LOOKUP($B23,Year!$C$79:$DV$79,Year!$C$80:$DV$80),IF(MONTH($B$1)&gt;=9,LOOKUP($B23,Year!$C$151:$DV$151,Year!$C$152:$DV$152)))))))</f>
        <v>0</v>
      </c>
      <c r="E23" s="81">
        <f ca="1">IF(ISNA(IF(OR(AND(YEAR($B$1)=YEAR(TODAY())+1,MONTH($B$1)&gt;=4),YEAR($B$1)&gt;YEAR(TODAY())+1,YEAR($B$1)&lt;YEAR(TODAY()),$B23=""),"",IF(AND(YEAR($B$1)=YEAR(TODAY())+1,MONTH($B$1)&lt;=3),LOOKUP($B23,Year!$C$241:$CQ$241,Year!$C$243:$CQ$243),IF(MONTH($B$1)&lt;=4,LOOKUP($B23,Year!$C$7:$DV$7,Year!$C$9:$DV$9),IF(AND(MONTH($B$1)&gt;=5,MONTH($B$1)&lt;=8),LOOKUP($B23,Year!$C$79:$DV$79,Year!$C$81:$DV$81),IF(MONTH($B$1)&gt;=9,LOOKUP($B23,Year!$C$151:$DV$151,Year!$C$153:$DV$153))))))),"",IF(OR(AND(YEAR($B$1)=YEAR(TODAY())+1,MONTH($B$1)&gt;=4),YEAR($B$1)&gt;YEAR(TODAY())+1,YEAR($B$1)&lt;YEAR(TODAY()),$B23=""),"",IF(AND(YEAR($B$1)=YEAR(TODAY())+1,MONTH($B$1)&lt;=3),LOOKUP($B23,Year!$C$241:$CQ$241,Year!$C$243:$CQ$243),IF(MONTH($B$1)&lt;=4,LOOKUP($B23,Year!$C$7:$DV$7,Year!$C$9:$DV$9),IF(AND(MONTH($B$1)&gt;=5,MONTH($B$1)&lt;=8),LOOKUP($B23,Year!$C$79:$DV$79,Year!$C$81:$DV$81),IF(MONTH($B$1)&gt;=9,LOOKUP($B23,Year!$C$151:$DV$151,Year!$C$153:$DV$153)))))))</f>
        <v>0</v>
      </c>
      <c r="F23" s="81">
        <f ca="1">IF(ISNA(IF(OR(AND(YEAR($B$1)=YEAR(TODAY())+1,MONTH($B$1)&gt;=4),YEAR($B$1)&gt;YEAR(TODAY())+1,YEAR($B$1)&lt;YEAR(TODAY()),$B23=""),"",IF(AND(YEAR($B$1)=YEAR(TODAY())+1,MONTH($B$1)&lt;=3),LOOKUP($B23,Year!$C$241:$CQ$241,Year!$C$244:$CQ$244),IF(MONTH($B$1)&lt;=4,LOOKUP($B23,Year!$C$7:$DV$7,Year!$C$10:$DV$10),IF(AND(MONTH($B$1)&gt;=5,MONTH($B$1)&lt;=8),LOOKUP($B23,Year!$C$79:$DV$79,Year!$C$82:$DV$82),IF(MONTH($B$1)&gt;=9,LOOKUP($B23,Year!$C$151:$DV$151,Year!$C$154:$DV$154))))))),"",IF(OR(AND(YEAR($B$1)=YEAR(TODAY())+1,MONTH($B$1)&gt;=4),YEAR($B$1)&gt;YEAR(TODAY())+1,YEAR($B$1)&lt;YEAR(TODAY()),$B23=""),"",IF(AND(YEAR($B$1)=YEAR(TODAY())+1,MONTH($B$1)&lt;=3),LOOKUP($B23,Year!$C$241:$CQ$241,Year!$C$244:$CQ$244),IF(MONTH($B$1)&lt;=4,LOOKUP($B23,Year!$C$7:$DV$7,Year!$C$10:$DV$10),IF(AND(MONTH($B$1)&gt;=5,MONTH($B$1)&lt;=8),LOOKUP($B23,Year!$C$79:$DV$79,Year!$C$82:$DV$82),IF(MONTH($B$1)&gt;=9,LOOKUP($B23,Year!$C$151:$DV$151,Year!$C$154:$DV$154)))))))</f>
        <v>0</v>
      </c>
      <c r="G23" s="171"/>
      <c r="H23" s="2">
        <f t="shared" si="4"/>
        <v>42725</v>
      </c>
      <c r="I23" s="75">
        <f t="shared" si="7"/>
        <v>4</v>
      </c>
      <c r="J23" s="81">
        <f ca="1">IF(ISNA(IF(OR(AND(YEAR($H$1)=YEAR(TODAY())+1,MONTH($H$1)&gt;=4),YEAR($H$1)&gt;YEAR(TODAY())+1,YEAR($H$1)&lt;YEAR(TODAY()),$H23=""),"",IF(AND(YEAR($H$1)=YEAR(TODAY())+1,MONTH($H$1)&lt;=3),LOOKUP($H23,Year!$C$241:$CQ$241,Year!$C$242:$CQ$242),IF(MONTH($H$1)&lt;=4,LOOKUP($H23,Year!$C$7:$DV$7,Year!$C$8:$DV$8),IF(AND(MONTH($H$1)&gt;=5,MONTH($H$1)&lt;=8),LOOKUP($H23,Year!$C$79:$DV$79,Year!$C$80:$DV$80),IF(MONTH($H$1)&gt;=9,LOOKUP($H23,Year!$C$151:$DV$151,Year!$C$152:$DV$152))))))),"",IF(OR(AND(YEAR($H$1)=YEAR(TODAY())+1,MONTH($H$1)&gt;=4),YEAR($H$1)&gt;YEAR(TODAY())+1,YEAR($H$1)&lt;YEAR(TODAY()),$H23=""),"",IF(AND(YEAR($H$1)=YEAR(TODAY())+1,MONTH($H$1)&lt;=3),LOOKUP($H23,Year!$C$241:$CQ$241,Year!$C$242:$CQ$242),IF(MONTH($H$1)&lt;=4,LOOKUP($H23,Year!$C$7:$DV$7,Year!$C$8:$DV$8),IF(AND(MONTH($H$1)&gt;=5,MONTH($H$1)&lt;=8),LOOKUP($H23,Year!$C$79:$DV$79,Year!$C$80:$DV$80),IF(MONTH($H$1)&gt;=9,LOOKUP($H23,Year!$C$151:$DV$151,Year!$C$152:$DV$152)))))))</f>
        <v>0</v>
      </c>
      <c r="K23" s="81">
        <f ca="1">IF(ISNA(IF(OR(AND(YEAR($H$1)=YEAR(TODAY())+1,MONTH($H$1)&gt;=4),YEAR($H$1)&gt;YEAR(TODAY())+1,YEAR($H$1)&lt;YEAR(TODAY()),$H23=""),"",IF(AND(YEAR($H$1)=YEAR(TODAY())+1,MONTH($H$1)&lt;=3),LOOKUP($H23,Year!$C$241:$CQ$241,Year!$C$243:$CQ$243),IF(MONTH($H$1)&lt;=4,LOOKUP($H23,Year!$C$7:$DV$7,Year!$C$9:$DV$9),IF(AND(MONTH($H$1)&gt;=5,MONTH($H$1)&lt;=8),LOOKUP($H23,Year!$C$79:$DV$79,Year!$C$81:$DV$81),IF(MONTH($H$1)&gt;=9,LOOKUP($H23,Year!$C$151:$DV$151,Year!$C$153:$DV$153))))))),"",IF(OR(AND(YEAR($H$1)=YEAR(TODAY())+1,MONTH($H$1)&gt;=4),YEAR($H$1)&gt;YEAR(TODAY())+1,YEAR($H$1)&lt;YEAR(TODAY()),$H23=""),"",IF(AND(YEAR($H$1)=YEAR(TODAY())+1,MONTH($H$1)&lt;=3),LOOKUP($H23,Year!$C$241:$CQ$241,Year!$C$243:$CQ$243),IF(MONTH($H$1)&lt;=4,LOOKUP($H23,Year!$C$7:$DV$7,Year!$C$9:$DV$9),IF(AND(MONTH($H$1)&gt;=5,MONTH($H$1)&lt;=8),LOOKUP($H23,Year!$C$79:$DV$79,Year!$C$81:$DV$81),IF(MONTH($H$1)&gt;=9,LOOKUP($H23,Year!$C$151:$DV$151,Year!$C$153:$DV$153)))))))</f>
        <v>0</v>
      </c>
      <c r="L23" s="81">
        <f ca="1">IF(ISNA(IF(OR(AND(YEAR($H$1)=YEAR(TODAY())+1,MONTH($H$1)&gt;=4),YEAR($H$1)&gt;YEAR(TODAY())+1,YEAR($H$1)&lt;YEAR(TODAY()),$H23=""),"",IF(AND(YEAR($H$1)=YEAR(TODAY())+1,MONTH($H$1)&lt;=3),LOOKUP($H23,Year!$C$241:$CQ$241,Year!$C$244:$CQ$244),IF(MONTH($H$1)&lt;=4,LOOKUP($H23,Year!$C$7:$DV$7,Year!$C$10:$DV$10),IF(AND(MONTH($H$1)&gt;=5,MONTH($H$1)&lt;=8),LOOKUP($H23,Year!$C$79:$DV$79,Year!$C$82:$DV$82),IF(MONTH($H$1)&gt;=9,LOOKUP($H23,Year!$C$151:$DV$151,Year!$C$154:$DV$154))))))),"",IF(OR(AND(YEAR($H$1)=YEAR(TODAY())+1,MONTH($H$1)&gt;=4),YEAR($H$1)&gt;YEAR(TODAY())+1,YEAR($H$1)&lt;YEAR(TODAY()),$H23=""),"",IF(AND(YEAR($H$1)=YEAR(TODAY())+1,MONTH($H$1)&lt;=3),LOOKUP($H23,Year!$C$241:$CQ$241,Year!$C$244:$CQ$244),IF(MONTH($H$1)&lt;=4,LOOKUP($H23,Year!$C$7:$DV$7,Year!$C$10:$DV$10),IF(AND(MONTH($H$1)&gt;=5,MONTH($H$1)&lt;=8),LOOKUP($H23,Year!$C$79:$DV$79,Year!$C$82:$DV$82),IF(MONTH($H$1)&gt;=9,LOOKUP($H23,Year!$C$151:$DV$151,Year!$C$154:$DV$154)))))))</f>
        <v>0</v>
      </c>
      <c r="M23" s="171"/>
      <c r="N23" s="2">
        <f t="shared" si="5"/>
        <v>42756</v>
      </c>
      <c r="O23" s="75">
        <f t="shared" si="8"/>
        <v>7</v>
      </c>
      <c r="P23" s="81">
        <f ca="1">IF(ISNA(IF(OR(AND(YEAR($N$1)=YEAR(TODAY())+1,MONTH($N$1)&gt;=4),YEAR($N$1)&gt;YEAR(TODAY())+1,YEAR($N$1)&lt;YEAR(TODAY()),$N23=""),"",IF(AND(YEAR($N$1)=YEAR(TODAY())+1,MONTH($N$1)&lt;=3),LOOKUP($N23,Year!$C$241:$CQ$241,Year!$C$242:$CQ$242),IF(MONTH($N$1)&lt;=4,LOOKUP($N23,Year!$C$7:$DV$7,Year!$C$8:$DV$8),IF(AND(MONTH($N$1)&gt;=5,MONTH($N$1)&lt;=8),LOOKUP($N23,Year!$C$79:$DV$79,Year!$C$80:$DV$80),IF(MONTH($N$1)&gt;=9,LOOKUP($N23,Year!$C$151:$DV$151,Year!$C$152:$DV$152))))))),"",IF(OR(AND(YEAR($N$1)=YEAR(TODAY())+1,MONTH($N$1)&gt;=4),YEAR($N$1)&gt;YEAR(TODAY())+1,YEAR($N$1)&lt;YEAR(TODAY()),$N23=""),"",IF(AND(YEAR($N$1)=YEAR(TODAY())+1,MONTH($N$1)&lt;=3),LOOKUP($N23,Year!$C$241:$CQ$241,Year!$C$242:$CQ$242),IF(MONTH($N$1)&lt;=4,LOOKUP($N23,Year!$C$7:$DV$7,Year!$C$8:$DV$8),IF(AND(MONTH($N$1)&gt;=5,MONTH($N$1)&lt;=8),LOOKUP($N23,Year!$C$79:$DV$79,Year!$C$80:$DV$80),IF(MONTH($N$1)&gt;=9,LOOKUP($N23,Year!$C$151:$DV$151,Year!$C$152:$DV$152)))))))</f>
        <v>0</v>
      </c>
      <c r="Q23" s="81">
        <f ca="1">IF(ISNA(IF(OR(AND(YEAR($N$1)=YEAR(TODAY())+1,MONTH($N$1)&gt;=4),YEAR($N$1)&gt;YEAR(TODAY())+1,YEAR($N$1)&lt;YEAR(TODAY()),$N23=""),"",IF(AND(YEAR($N$1)=YEAR(TODAY())+1,MONTH($N$1)&lt;=3),LOOKUP($N23,Year!$C$241:$CQ$241,Year!$C$243:$CQ$243),IF(MONTH($N$1)&lt;=4,LOOKUP($N23,Year!$C$7:$DV$7,Year!$C$9:$DV$9),IF(AND(MONTH($N$1)&gt;=5,MONTH($N$1)&lt;=8),LOOKUP($N23,Year!$C$79:$DV$79,Year!$C$81:$DV$81),IF(MONTH($N$1)&gt;=9,LOOKUP($N23,Year!$C$151:$DV$151,Year!$C$153:$DV$153))))))),"",IF(OR(AND(YEAR($N$1)=YEAR(TODAY())+1,MONTH($N$1)&gt;=4),YEAR($N$1)&gt;YEAR(TODAY())+1,YEAR($N$1)&lt;YEAR(TODAY()),$N23=""),"",IF(AND(YEAR($N$1)=YEAR(TODAY())+1,MONTH($N$1)&lt;=3),LOOKUP($N23,Year!$C$241:$CQ$241,Year!$C$243:$CQ$243),IF(MONTH($N$1)&lt;=4,LOOKUP($N23,Year!$C$7:$DV$7,Year!$C$9:$DV$9),IF(AND(MONTH($N$1)&gt;=5,MONTH($N$1)&lt;=8),LOOKUP($N23,Year!$C$79:$DV$79,Year!$C$81:$DV$81),IF(MONTH($N$1)&gt;=9,LOOKUP($N23,Year!$C$151:$DV$151,Year!$C$153:$DV$153)))))))</f>
        <v>0</v>
      </c>
      <c r="R23" s="81">
        <f ca="1">IF(ISNA(IF(OR(AND(YEAR($N$1)=YEAR(TODAY())+1,MONTH($N$1)&gt;=4),YEAR($N$1)&gt;YEAR(TODAY())+1,YEAR($N$1)&lt;YEAR(TODAY()),$N23=""),"",IF(AND(YEAR($N$1)=YEAR(TODAY())+1,MONTH($N$1)&lt;=3),LOOKUP($N23,Year!$C$241:$CQ$241,Year!$C$244:$CQ$244),IF(MONTH($N$1)&lt;=4,LOOKUP($N23,Year!$C$7:$DV$7,Year!$C$10:$DV$10),IF(AND(MONTH($N$1)&gt;=5,MONTH($N$1)&lt;=8),LOOKUP($N23,Year!$C$79:$DV$79,Year!$C$82:$DV$82),IF(MONTH($N$1)&gt;=9,LOOKUP($N23,Year!$C$151:$DV$151,Year!$C$154:$DV$154))))))),"",IF(OR(AND(YEAR($N$1)=YEAR(TODAY())+1,MONTH($N$1)&gt;=4),YEAR($N$1)&gt;YEAR(TODAY())+1,YEAR($N$1)&lt;YEAR(TODAY()),$N23=""),"",IF(AND(YEAR($N$1)=YEAR(TODAY())+1,MONTH($N$1)&lt;=3),LOOKUP($N23,Year!$C$241:$CQ$241,Year!$C$244:$CQ$244),IF(MONTH($N$1)&lt;=4,LOOKUP($N23,Year!$C$7:$DV$7,Year!$C$10:$DV$10),IF(AND(MONTH($N$1)&gt;=5,MONTH($N$1)&lt;=8),LOOKUP($N23,Year!$C$79:$DV$79,Year!$C$82:$DV$82),IF(MONTH($N$1)&gt;=9,LOOKUP($N23,Year!$C$151:$DV$151,Year!$C$154:$DV$154)))))))</f>
        <v>0</v>
      </c>
    </row>
    <row r="24" spans="1:18" ht="13.5">
      <c r="A24" s="171"/>
      <c r="B24" s="2">
        <f t="shared" si="3"/>
        <v>42696</v>
      </c>
      <c r="C24" s="75">
        <f t="shared" si="6"/>
        <v>3</v>
      </c>
      <c r="D24" s="81">
        <f ca="1">IF(ISNA(IF(OR(AND(YEAR($B$1)=YEAR(TODAY())+1,MONTH($B$1)&gt;=4),YEAR($B$1)&gt;YEAR(TODAY())+1,YEAR($B$1)&lt;YEAR(TODAY()),$B24=""),"",IF(AND(YEAR($B$1)=YEAR(TODAY())+1,MONTH($B$1)&lt;=3),LOOKUP($B24,Year!$C$241:$CQ$241,Year!$C$242:$CQ$242),IF(MONTH($B$1)&lt;=4,LOOKUP($B24,Year!$C$7:$DV$7,Year!$C$8:$DV$8),IF(AND(MONTH($B$1)&gt;=5,MONTH($B$1)&lt;=8),LOOKUP($B24,Year!$C$79:$DV$79,Year!$C$80:$DV$80),IF(MONTH($B$1)&gt;=9,LOOKUP($B24,Year!$C$151:$DV$151,Year!$C$152:$DV$152))))))),"",IF(OR(AND(YEAR($B$1)=YEAR(TODAY())+1,MONTH($B$1)&gt;=4),YEAR($B$1)&gt;YEAR(TODAY())+1,YEAR($B$1)&lt;YEAR(TODAY()),$B24=""),"",IF(AND(YEAR($B$1)=YEAR(TODAY())+1,MONTH($B$1)&lt;=3),LOOKUP($B24,Year!$C$241:$CQ$241,Year!$C$242:$CQ$242),IF(MONTH($B$1)&lt;=4,LOOKUP($B24,Year!$C$7:$DV$7,Year!$C$8:$DV$8),IF(AND(MONTH($B$1)&gt;=5,MONTH($B$1)&lt;=8),LOOKUP($B24,Year!$C$79:$DV$79,Year!$C$80:$DV$80),IF(MONTH($B$1)&gt;=9,LOOKUP($B24,Year!$C$151:$DV$151,Year!$C$152:$DV$152)))))))</f>
        <v>0</v>
      </c>
      <c r="E24" s="81">
        <f ca="1">IF(ISNA(IF(OR(AND(YEAR($B$1)=YEAR(TODAY())+1,MONTH($B$1)&gt;=4),YEAR($B$1)&gt;YEAR(TODAY())+1,YEAR($B$1)&lt;YEAR(TODAY()),$B24=""),"",IF(AND(YEAR($B$1)=YEAR(TODAY())+1,MONTH($B$1)&lt;=3),LOOKUP($B24,Year!$C$241:$CQ$241,Year!$C$243:$CQ$243),IF(MONTH($B$1)&lt;=4,LOOKUP($B24,Year!$C$7:$DV$7,Year!$C$9:$DV$9),IF(AND(MONTH($B$1)&gt;=5,MONTH($B$1)&lt;=8),LOOKUP($B24,Year!$C$79:$DV$79,Year!$C$81:$DV$81),IF(MONTH($B$1)&gt;=9,LOOKUP($B24,Year!$C$151:$DV$151,Year!$C$153:$DV$153))))))),"",IF(OR(AND(YEAR($B$1)=YEAR(TODAY())+1,MONTH($B$1)&gt;=4),YEAR($B$1)&gt;YEAR(TODAY())+1,YEAR($B$1)&lt;YEAR(TODAY()),$B24=""),"",IF(AND(YEAR($B$1)=YEAR(TODAY())+1,MONTH($B$1)&lt;=3),LOOKUP($B24,Year!$C$241:$CQ$241,Year!$C$243:$CQ$243),IF(MONTH($B$1)&lt;=4,LOOKUP($B24,Year!$C$7:$DV$7,Year!$C$9:$DV$9),IF(AND(MONTH($B$1)&gt;=5,MONTH($B$1)&lt;=8),LOOKUP($B24,Year!$C$79:$DV$79,Year!$C$81:$DV$81),IF(MONTH($B$1)&gt;=9,LOOKUP($B24,Year!$C$151:$DV$151,Year!$C$153:$DV$153)))))))</f>
        <v>0</v>
      </c>
      <c r="F24" s="81">
        <f ca="1">IF(ISNA(IF(OR(AND(YEAR($B$1)=YEAR(TODAY())+1,MONTH($B$1)&gt;=4),YEAR($B$1)&gt;YEAR(TODAY())+1,YEAR($B$1)&lt;YEAR(TODAY()),$B24=""),"",IF(AND(YEAR($B$1)=YEAR(TODAY())+1,MONTH($B$1)&lt;=3),LOOKUP($B24,Year!$C$241:$CQ$241,Year!$C$244:$CQ$244),IF(MONTH($B$1)&lt;=4,LOOKUP($B24,Year!$C$7:$DV$7,Year!$C$10:$DV$10),IF(AND(MONTH($B$1)&gt;=5,MONTH($B$1)&lt;=8),LOOKUP($B24,Year!$C$79:$DV$79,Year!$C$82:$DV$82),IF(MONTH($B$1)&gt;=9,LOOKUP($B24,Year!$C$151:$DV$151,Year!$C$154:$DV$154))))))),"",IF(OR(AND(YEAR($B$1)=YEAR(TODAY())+1,MONTH($B$1)&gt;=4),YEAR($B$1)&gt;YEAR(TODAY())+1,YEAR($B$1)&lt;YEAR(TODAY()),$B24=""),"",IF(AND(YEAR($B$1)=YEAR(TODAY())+1,MONTH($B$1)&lt;=3),LOOKUP($B24,Year!$C$241:$CQ$241,Year!$C$244:$CQ$244),IF(MONTH($B$1)&lt;=4,LOOKUP($B24,Year!$C$7:$DV$7,Year!$C$10:$DV$10),IF(AND(MONTH($B$1)&gt;=5,MONTH($B$1)&lt;=8),LOOKUP($B24,Year!$C$79:$DV$79,Year!$C$82:$DV$82),IF(MONTH($B$1)&gt;=9,LOOKUP($B24,Year!$C$151:$DV$151,Year!$C$154:$DV$154)))))))</f>
        <v>0</v>
      </c>
      <c r="G24" s="171"/>
      <c r="H24" s="2">
        <f t="shared" si="4"/>
        <v>42726</v>
      </c>
      <c r="I24" s="75">
        <f t="shared" si="7"/>
        <v>5</v>
      </c>
      <c r="J24" s="81">
        <f ca="1">IF(ISNA(IF(OR(AND(YEAR($H$1)=YEAR(TODAY())+1,MONTH($H$1)&gt;=4),YEAR($H$1)&gt;YEAR(TODAY())+1,YEAR($H$1)&lt;YEAR(TODAY()),$H24=""),"",IF(AND(YEAR($H$1)=YEAR(TODAY())+1,MONTH($H$1)&lt;=3),LOOKUP($H24,Year!$C$241:$CQ$241,Year!$C$242:$CQ$242),IF(MONTH($H$1)&lt;=4,LOOKUP($H24,Year!$C$7:$DV$7,Year!$C$8:$DV$8),IF(AND(MONTH($H$1)&gt;=5,MONTH($H$1)&lt;=8),LOOKUP($H24,Year!$C$79:$DV$79,Year!$C$80:$DV$80),IF(MONTH($H$1)&gt;=9,LOOKUP($H24,Year!$C$151:$DV$151,Year!$C$152:$DV$152))))))),"",IF(OR(AND(YEAR($H$1)=YEAR(TODAY())+1,MONTH($H$1)&gt;=4),YEAR($H$1)&gt;YEAR(TODAY())+1,YEAR($H$1)&lt;YEAR(TODAY()),$H24=""),"",IF(AND(YEAR($H$1)=YEAR(TODAY())+1,MONTH($H$1)&lt;=3),LOOKUP($H24,Year!$C$241:$CQ$241,Year!$C$242:$CQ$242),IF(MONTH($H$1)&lt;=4,LOOKUP($H24,Year!$C$7:$DV$7,Year!$C$8:$DV$8),IF(AND(MONTH($H$1)&gt;=5,MONTH($H$1)&lt;=8),LOOKUP($H24,Year!$C$79:$DV$79,Year!$C$80:$DV$80),IF(MONTH($H$1)&gt;=9,LOOKUP($H24,Year!$C$151:$DV$151,Year!$C$152:$DV$152)))))))</f>
        <v>0</v>
      </c>
      <c r="K24" s="81">
        <f ca="1">IF(ISNA(IF(OR(AND(YEAR($H$1)=YEAR(TODAY())+1,MONTH($H$1)&gt;=4),YEAR($H$1)&gt;YEAR(TODAY())+1,YEAR($H$1)&lt;YEAR(TODAY()),$H24=""),"",IF(AND(YEAR($H$1)=YEAR(TODAY())+1,MONTH($H$1)&lt;=3),LOOKUP($H24,Year!$C$241:$CQ$241,Year!$C$243:$CQ$243),IF(MONTH($H$1)&lt;=4,LOOKUP($H24,Year!$C$7:$DV$7,Year!$C$9:$DV$9),IF(AND(MONTH($H$1)&gt;=5,MONTH($H$1)&lt;=8),LOOKUP($H24,Year!$C$79:$DV$79,Year!$C$81:$DV$81),IF(MONTH($H$1)&gt;=9,LOOKUP($H24,Year!$C$151:$DV$151,Year!$C$153:$DV$153))))))),"",IF(OR(AND(YEAR($H$1)=YEAR(TODAY())+1,MONTH($H$1)&gt;=4),YEAR($H$1)&gt;YEAR(TODAY())+1,YEAR($H$1)&lt;YEAR(TODAY()),$H24=""),"",IF(AND(YEAR($H$1)=YEAR(TODAY())+1,MONTH($H$1)&lt;=3),LOOKUP($H24,Year!$C$241:$CQ$241,Year!$C$243:$CQ$243),IF(MONTH($H$1)&lt;=4,LOOKUP($H24,Year!$C$7:$DV$7,Year!$C$9:$DV$9),IF(AND(MONTH($H$1)&gt;=5,MONTH($H$1)&lt;=8),LOOKUP($H24,Year!$C$79:$DV$79,Year!$C$81:$DV$81),IF(MONTH($H$1)&gt;=9,LOOKUP($H24,Year!$C$151:$DV$151,Year!$C$153:$DV$153)))))))</f>
        <v>0</v>
      </c>
      <c r="L24" s="81">
        <f ca="1">IF(ISNA(IF(OR(AND(YEAR($H$1)=YEAR(TODAY())+1,MONTH($H$1)&gt;=4),YEAR($H$1)&gt;YEAR(TODAY())+1,YEAR($H$1)&lt;YEAR(TODAY()),$H24=""),"",IF(AND(YEAR($H$1)=YEAR(TODAY())+1,MONTH($H$1)&lt;=3),LOOKUP($H24,Year!$C$241:$CQ$241,Year!$C$244:$CQ$244),IF(MONTH($H$1)&lt;=4,LOOKUP($H24,Year!$C$7:$DV$7,Year!$C$10:$DV$10),IF(AND(MONTH($H$1)&gt;=5,MONTH($H$1)&lt;=8),LOOKUP($H24,Year!$C$79:$DV$79,Year!$C$82:$DV$82),IF(MONTH($H$1)&gt;=9,LOOKUP($H24,Year!$C$151:$DV$151,Year!$C$154:$DV$154))))))),"",IF(OR(AND(YEAR($H$1)=YEAR(TODAY())+1,MONTH($H$1)&gt;=4),YEAR($H$1)&gt;YEAR(TODAY())+1,YEAR($H$1)&lt;YEAR(TODAY()),$H24=""),"",IF(AND(YEAR($H$1)=YEAR(TODAY())+1,MONTH($H$1)&lt;=3),LOOKUP($H24,Year!$C$241:$CQ$241,Year!$C$244:$CQ$244),IF(MONTH($H$1)&lt;=4,LOOKUP($H24,Year!$C$7:$DV$7,Year!$C$10:$DV$10),IF(AND(MONTH($H$1)&gt;=5,MONTH($H$1)&lt;=8),LOOKUP($H24,Year!$C$79:$DV$79,Year!$C$82:$DV$82),IF(MONTH($H$1)&gt;=9,LOOKUP($H24,Year!$C$151:$DV$151,Year!$C$154:$DV$154)))))))</f>
        <v>0</v>
      </c>
      <c r="M24" s="171"/>
      <c r="N24" s="2">
        <f t="shared" si="5"/>
        <v>42757</v>
      </c>
      <c r="O24" s="75">
        <f t="shared" si="8"/>
        <v>1</v>
      </c>
      <c r="P24" s="81">
        <f ca="1">IF(ISNA(IF(OR(AND(YEAR($N$1)=YEAR(TODAY())+1,MONTH($N$1)&gt;=4),YEAR($N$1)&gt;YEAR(TODAY())+1,YEAR($N$1)&lt;YEAR(TODAY()),$N24=""),"",IF(AND(YEAR($N$1)=YEAR(TODAY())+1,MONTH($N$1)&lt;=3),LOOKUP($N24,Year!$C$241:$CQ$241,Year!$C$242:$CQ$242),IF(MONTH($N$1)&lt;=4,LOOKUP($N24,Year!$C$7:$DV$7,Year!$C$8:$DV$8),IF(AND(MONTH($N$1)&gt;=5,MONTH($N$1)&lt;=8),LOOKUP($N24,Year!$C$79:$DV$79,Year!$C$80:$DV$80),IF(MONTH($N$1)&gt;=9,LOOKUP($N24,Year!$C$151:$DV$151,Year!$C$152:$DV$152))))))),"",IF(OR(AND(YEAR($N$1)=YEAR(TODAY())+1,MONTH($N$1)&gt;=4),YEAR($N$1)&gt;YEAR(TODAY())+1,YEAR($N$1)&lt;YEAR(TODAY()),$N24=""),"",IF(AND(YEAR($N$1)=YEAR(TODAY())+1,MONTH($N$1)&lt;=3),LOOKUP($N24,Year!$C$241:$CQ$241,Year!$C$242:$CQ$242),IF(MONTH($N$1)&lt;=4,LOOKUP($N24,Year!$C$7:$DV$7,Year!$C$8:$DV$8),IF(AND(MONTH($N$1)&gt;=5,MONTH($N$1)&lt;=8),LOOKUP($N24,Year!$C$79:$DV$79,Year!$C$80:$DV$80),IF(MONTH($N$1)&gt;=9,LOOKUP($N24,Year!$C$151:$DV$151,Year!$C$152:$DV$152)))))))</f>
        <v>0</v>
      </c>
      <c r="Q24" s="81">
        <f ca="1">IF(ISNA(IF(OR(AND(YEAR($N$1)=YEAR(TODAY())+1,MONTH($N$1)&gt;=4),YEAR($N$1)&gt;YEAR(TODAY())+1,YEAR($N$1)&lt;YEAR(TODAY()),$N24=""),"",IF(AND(YEAR($N$1)=YEAR(TODAY())+1,MONTH($N$1)&lt;=3),LOOKUP($N24,Year!$C$241:$CQ$241,Year!$C$243:$CQ$243),IF(MONTH($N$1)&lt;=4,LOOKUP($N24,Year!$C$7:$DV$7,Year!$C$9:$DV$9),IF(AND(MONTH($N$1)&gt;=5,MONTH($N$1)&lt;=8),LOOKUP($N24,Year!$C$79:$DV$79,Year!$C$81:$DV$81),IF(MONTH($N$1)&gt;=9,LOOKUP($N24,Year!$C$151:$DV$151,Year!$C$153:$DV$153))))))),"",IF(OR(AND(YEAR($N$1)=YEAR(TODAY())+1,MONTH($N$1)&gt;=4),YEAR($N$1)&gt;YEAR(TODAY())+1,YEAR($N$1)&lt;YEAR(TODAY()),$N24=""),"",IF(AND(YEAR($N$1)=YEAR(TODAY())+1,MONTH($N$1)&lt;=3),LOOKUP($N24,Year!$C$241:$CQ$241,Year!$C$243:$CQ$243),IF(MONTH($N$1)&lt;=4,LOOKUP($N24,Year!$C$7:$DV$7,Year!$C$9:$DV$9),IF(AND(MONTH($N$1)&gt;=5,MONTH($N$1)&lt;=8),LOOKUP($N24,Year!$C$79:$DV$79,Year!$C$81:$DV$81),IF(MONTH($N$1)&gt;=9,LOOKUP($N24,Year!$C$151:$DV$151,Year!$C$153:$DV$153)))))))</f>
        <v>0</v>
      </c>
      <c r="R24" s="81">
        <f ca="1">IF(ISNA(IF(OR(AND(YEAR($N$1)=YEAR(TODAY())+1,MONTH($N$1)&gt;=4),YEAR($N$1)&gt;YEAR(TODAY())+1,YEAR($N$1)&lt;YEAR(TODAY()),$N24=""),"",IF(AND(YEAR($N$1)=YEAR(TODAY())+1,MONTH($N$1)&lt;=3),LOOKUP($N24,Year!$C$241:$CQ$241,Year!$C$244:$CQ$244),IF(MONTH($N$1)&lt;=4,LOOKUP($N24,Year!$C$7:$DV$7,Year!$C$10:$DV$10),IF(AND(MONTH($N$1)&gt;=5,MONTH($N$1)&lt;=8),LOOKUP($N24,Year!$C$79:$DV$79,Year!$C$82:$DV$82),IF(MONTH($N$1)&gt;=9,LOOKUP($N24,Year!$C$151:$DV$151,Year!$C$154:$DV$154))))))),"",IF(OR(AND(YEAR($N$1)=YEAR(TODAY())+1,MONTH($N$1)&gt;=4),YEAR($N$1)&gt;YEAR(TODAY())+1,YEAR($N$1)&lt;YEAR(TODAY()),$N24=""),"",IF(AND(YEAR($N$1)=YEAR(TODAY())+1,MONTH($N$1)&lt;=3),LOOKUP($N24,Year!$C$241:$CQ$241,Year!$C$244:$CQ$244),IF(MONTH($N$1)&lt;=4,LOOKUP($N24,Year!$C$7:$DV$7,Year!$C$10:$DV$10),IF(AND(MONTH($N$1)&gt;=5,MONTH($N$1)&lt;=8),LOOKUP($N24,Year!$C$79:$DV$79,Year!$C$82:$DV$82),IF(MONTH($N$1)&gt;=9,LOOKUP($N24,Year!$C$151:$DV$151,Year!$C$154:$DV$154)))))))</f>
        <v>0</v>
      </c>
    </row>
    <row r="25" spans="1:18" ht="13.5">
      <c r="A25" s="171"/>
      <c r="B25" s="2">
        <f t="shared" si="3"/>
        <v>42697</v>
      </c>
      <c r="C25" s="75">
        <f t="shared" si="6"/>
        <v>4</v>
      </c>
      <c r="D25" s="81">
        <f ca="1">IF(ISNA(IF(OR(AND(YEAR($B$1)=YEAR(TODAY())+1,MONTH($B$1)&gt;=4),YEAR($B$1)&gt;YEAR(TODAY())+1,YEAR($B$1)&lt;YEAR(TODAY()),$B25=""),"",IF(AND(YEAR($B$1)=YEAR(TODAY())+1,MONTH($B$1)&lt;=3),LOOKUP($B25,Year!$C$241:$CQ$241,Year!$C$242:$CQ$242),IF(MONTH($B$1)&lt;=4,LOOKUP($B25,Year!$C$7:$DV$7,Year!$C$8:$DV$8),IF(AND(MONTH($B$1)&gt;=5,MONTH($B$1)&lt;=8),LOOKUP($B25,Year!$C$79:$DV$79,Year!$C$80:$DV$80),IF(MONTH($B$1)&gt;=9,LOOKUP($B25,Year!$C$151:$DV$151,Year!$C$152:$DV$152))))))),"",IF(OR(AND(YEAR($B$1)=YEAR(TODAY())+1,MONTH($B$1)&gt;=4),YEAR($B$1)&gt;YEAR(TODAY())+1,YEAR($B$1)&lt;YEAR(TODAY()),$B25=""),"",IF(AND(YEAR($B$1)=YEAR(TODAY())+1,MONTH($B$1)&lt;=3),LOOKUP($B25,Year!$C$241:$CQ$241,Year!$C$242:$CQ$242),IF(MONTH($B$1)&lt;=4,LOOKUP($B25,Year!$C$7:$DV$7,Year!$C$8:$DV$8),IF(AND(MONTH($B$1)&gt;=5,MONTH($B$1)&lt;=8),LOOKUP($B25,Year!$C$79:$DV$79,Year!$C$80:$DV$80),IF(MONTH($B$1)&gt;=9,LOOKUP($B25,Year!$C$151:$DV$151,Year!$C$152:$DV$152)))))))</f>
        <v>0</v>
      </c>
      <c r="E25" s="81">
        <f ca="1">IF(ISNA(IF(OR(AND(YEAR($B$1)=YEAR(TODAY())+1,MONTH($B$1)&gt;=4),YEAR($B$1)&gt;YEAR(TODAY())+1,YEAR($B$1)&lt;YEAR(TODAY()),$B25=""),"",IF(AND(YEAR($B$1)=YEAR(TODAY())+1,MONTH($B$1)&lt;=3),LOOKUP($B25,Year!$C$241:$CQ$241,Year!$C$243:$CQ$243),IF(MONTH($B$1)&lt;=4,LOOKUP($B25,Year!$C$7:$DV$7,Year!$C$9:$DV$9),IF(AND(MONTH($B$1)&gt;=5,MONTH($B$1)&lt;=8),LOOKUP($B25,Year!$C$79:$DV$79,Year!$C$81:$DV$81),IF(MONTH($B$1)&gt;=9,LOOKUP($B25,Year!$C$151:$DV$151,Year!$C$153:$DV$153))))))),"",IF(OR(AND(YEAR($B$1)=YEAR(TODAY())+1,MONTH($B$1)&gt;=4),YEAR($B$1)&gt;YEAR(TODAY())+1,YEAR($B$1)&lt;YEAR(TODAY()),$B25=""),"",IF(AND(YEAR($B$1)=YEAR(TODAY())+1,MONTH($B$1)&lt;=3),LOOKUP($B25,Year!$C$241:$CQ$241,Year!$C$243:$CQ$243),IF(MONTH($B$1)&lt;=4,LOOKUP($B25,Year!$C$7:$DV$7,Year!$C$9:$DV$9),IF(AND(MONTH($B$1)&gt;=5,MONTH($B$1)&lt;=8),LOOKUP($B25,Year!$C$79:$DV$79,Year!$C$81:$DV$81),IF(MONTH($B$1)&gt;=9,LOOKUP($B25,Year!$C$151:$DV$151,Year!$C$153:$DV$153)))))))</f>
        <v>0</v>
      </c>
      <c r="F25" s="81">
        <f ca="1">IF(ISNA(IF(OR(AND(YEAR($B$1)=YEAR(TODAY())+1,MONTH($B$1)&gt;=4),YEAR($B$1)&gt;YEAR(TODAY())+1,YEAR($B$1)&lt;YEAR(TODAY()),$B25=""),"",IF(AND(YEAR($B$1)=YEAR(TODAY())+1,MONTH($B$1)&lt;=3),LOOKUP($B25,Year!$C$241:$CQ$241,Year!$C$244:$CQ$244),IF(MONTH($B$1)&lt;=4,LOOKUP($B25,Year!$C$7:$DV$7,Year!$C$10:$DV$10),IF(AND(MONTH($B$1)&gt;=5,MONTH($B$1)&lt;=8),LOOKUP($B25,Year!$C$79:$DV$79,Year!$C$82:$DV$82),IF(MONTH($B$1)&gt;=9,LOOKUP($B25,Year!$C$151:$DV$151,Year!$C$154:$DV$154))))))),"",IF(OR(AND(YEAR($B$1)=YEAR(TODAY())+1,MONTH($B$1)&gt;=4),YEAR($B$1)&gt;YEAR(TODAY())+1,YEAR($B$1)&lt;YEAR(TODAY()),$B25=""),"",IF(AND(YEAR($B$1)=YEAR(TODAY())+1,MONTH($B$1)&lt;=3),LOOKUP($B25,Year!$C$241:$CQ$241,Year!$C$244:$CQ$244),IF(MONTH($B$1)&lt;=4,LOOKUP($B25,Year!$C$7:$DV$7,Year!$C$10:$DV$10),IF(AND(MONTH($B$1)&gt;=5,MONTH($B$1)&lt;=8),LOOKUP($B25,Year!$C$79:$DV$79,Year!$C$82:$DV$82),IF(MONTH($B$1)&gt;=9,LOOKUP($B25,Year!$C$151:$DV$151,Year!$C$154:$DV$154)))))))</f>
        <v>0</v>
      </c>
      <c r="G25" s="171"/>
      <c r="H25" s="2">
        <f t="shared" si="4"/>
        <v>42727</v>
      </c>
      <c r="I25" s="75">
        <f t="shared" si="7"/>
        <v>6</v>
      </c>
      <c r="J25" s="81">
        <f ca="1">IF(ISNA(IF(OR(AND(YEAR($H$1)=YEAR(TODAY())+1,MONTH($H$1)&gt;=4),YEAR($H$1)&gt;YEAR(TODAY())+1,YEAR($H$1)&lt;YEAR(TODAY()),$H25=""),"",IF(AND(YEAR($H$1)=YEAR(TODAY())+1,MONTH($H$1)&lt;=3),LOOKUP($H25,Year!$C$241:$CQ$241,Year!$C$242:$CQ$242),IF(MONTH($H$1)&lt;=4,LOOKUP($H25,Year!$C$7:$DV$7,Year!$C$8:$DV$8),IF(AND(MONTH($H$1)&gt;=5,MONTH($H$1)&lt;=8),LOOKUP($H25,Year!$C$79:$DV$79,Year!$C$80:$DV$80),IF(MONTH($H$1)&gt;=9,LOOKUP($H25,Year!$C$151:$DV$151,Year!$C$152:$DV$152))))))),"",IF(OR(AND(YEAR($H$1)=YEAR(TODAY())+1,MONTH($H$1)&gt;=4),YEAR($H$1)&gt;YEAR(TODAY())+1,YEAR($H$1)&lt;YEAR(TODAY()),$H25=""),"",IF(AND(YEAR($H$1)=YEAR(TODAY())+1,MONTH($H$1)&lt;=3),LOOKUP($H25,Year!$C$241:$CQ$241,Year!$C$242:$CQ$242),IF(MONTH($H$1)&lt;=4,LOOKUP($H25,Year!$C$7:$DV$7,Year!$C$8:$DV$8),IF(AND(MONTH($H$1)&gt;=5,MONTH($H$1)&lt;=8),LOOKUP($H25,Year!$C$79:$DV$79,Year!$C$80:$DV$80),IF(MONTH($H$1)&gt;=9,LOOKUP($H25,Year!$C$151:$DV$151,Year!$C$152:$DV$152)))))))</f>
        <v>0</v>
      </c>
      <c r="K25" s="81">
        <f ca="1">IF(ISNA(IF(OR(AND(YEAR($H$1)=YEAR(TODAY())+1,MONTH($H$1)&gt;=4),YEAR($H$1)&gt;YEAR(TODAY())+1,YEAR($H$1)&lt;YEAR(TODAY()),$H25=""),"",IF(AND(YEAR($H$1)=YEAR(TODAY())+1,MONTH($H$1)&lt;=3),LOOKUP($H25,Year!$C$241:$CQ$241,Year!$C$243:$CQ$243),IF(MONTH($H$1)&lt;=4,LOOKUP($H25,Year!$C$7:$DV$7,Year!$C$9:$DV$9),IF(AND(MONTH($H$1)&gt;=5,MONTH($H$1)&lt;=8),LOOKUP($H25,Year!$C$79:$DV$79,Year!$C$81:$DV$81),IF(MONTH($H$1)&gt;=9,LOOKUP($H25,Year!$C$151:$DV$151,Year!$C$153:$DV$153))))))),"",IF(OR(AND(YEAR($H$1)=YEAR(TODAY())+1,MONTH($H$1)&gt;=4),YEAR($H$1)&gt;YEAR(TODAY())+1,YEAR($H$1)&lt;YEAR(TODAY()),$H25=""),"",IF(AND(YEAR($H$1)=YEAR(TODAY())+1,MONTH($H$1)&lt;=3),LOOKUP($H25,Year!$C$241:$CQ$241,Year!$C$243:$CQ$243),IF(MONTH($H$1)&lt;=4,LOOKUP($H25,Year!$C$7:$DV$7,Year!$C$9:$DV$9),IF(AND(MONTH($H$1)&gt;=5,MONTH($H$1)&lt;=8),LOOKUP($H25,Year!$C$79:$DV$79,Year!$C$81:$DV$81),IF(MONTH($H$1)&gt;=9,LOOKUP($H25,Year!$C$151:$DV$151,Year!$C$153:$DV$153)))))))</f>
        <v>0</v>
      </c>
      <c r="L25" s="81">
        <f ca="1">IF(ISNA(IF(OR(AND(YEAR($H$1)=YEAR(TODAY())+1,MONTH($H$1)&gt;=4),YEAR($H$1)&gt;YEAR(TODAY())+1,YEAR($H$1)&lt;YEAR(TODAY()),$H25=""),"",IF(AND(YEAR($H$1)=YEAR(TODAY())+1,MONTH($H$1)&lt;=3),LOOKUP($H25,Year!$C$241:$CQ$241,Year!$C$244:$CQ$244),IF(MONTH($H$1)&lt;=4,LOOKUP($H25,Year!$C$7:$DV$7,Year!$C$10:$DV$10),IF(AND(MONTH($H$1)&gt;=5,MONTH($H$1)&lt;=8),LOOKUP($H25,Year!$C$79:$DV$79,Year!$C$82:$DV$82),IF(MONTH($H$1)&gt;=9,LOOKUP($H25,Year!$C$151:$DV$151,Year!$C$154:$DV$154))))))),"",IF(OR(AND(YEAR($H$1)=YEAR(TODAY())+1,MONTH($H$1)&gt;=4),YEAR($H$1)&gt;YEAR(TODAY())+1,YEAR($H$1)&lt;YEAR(TODAY()),$H25=""),"",IF(AND(YEAR($H$1)=YEAR(TODAY())+1,MONTH($H$1)&lt;=3),LOOKUP($H25,Year!$C$241:$CQ$241,Year!$C$244:$CQ$244),IF(MONTH($H$1)&lt;=4,LOOKUP($H25,Year!$C$7:$DV$7,Year!$C$10:$DV$10),IF(AND(MONTH($H$1)&gt;=5,MONTH($H$1)&lt;=8),LOOKUP($H25,Year!$C$79:$DV$79,Year!$C$82:$DV$82),IF(MONTH($H$1)&gt;=9,LOOKUP($H25,Year!$C$151:$DV$151,Year!$C$154:$DV$154)))))))</f>
        <v>0</v>
      </c>
      <c r="M25" s="171"/>
      <c r="N25" s="2">
        <f t="shared" si="5"/>
        <v>42758</v>
      </c>
      <c r="O25" s="75">
        <f t="shared" si="8"/>
        <v>2</v>
      </c>
      <c r="P25" s="81">
        <f ca="1">IF(ISNA(IF(OR(AND(YEAR($N$1)=YEAR(TODAY())+1,MONTH($N$1)&gt;=4),YEAR($N$1)&gt;YEAR(TODAY())+1,YEAR($N$1)&lt;YEAR(TODAY()),$N25=""),"",IF(AND(YEAR($N$1)=YEAR(TODAY())+1,MONTH($N$1)&lt;=3),LOOKUP($N25,Year!$C$241:$CQ$241,Year!$C$242:$CQ$242),IF(MONTH($N$1)&lt;=4,LOOKUP($N25,Year!$C$7:$DV$7,Year!$C$8:$DV$8),IF(AND(MONTH($N$1)&gt;=5,MONTH($N$1)&lt;=8),LOOKUP($N25,Year!$C$79:$DV$79,Year!$C$80:$DV$80),IF(MONTH($N$1)&gt;=9,LOOKUP($N25,Year!$C$151:$DV$151,Year!$C$152:$DV$152))))))),"",IF(OR(AND(YEAR($N$1)=YEAR(TODAY())+1,MONTH($N$1)&gt;=4),YEAR($N$1)&gt;YEAR(TODAY())+1,YEAR($N$1)&lt;YEAR(TODAY()),$N25=""),"",IF(AND(YEAR($N$1)=YEAR(TODAY())+1,MONTH($N$1)&lt;=3),LOOKUP($N25,Year!$C$241:$CQ$241,Year!$C$242:$CQ$242),IF(MONTH($N$1)&lt;=4,LOOKUP($N25,Year!$C$7:$DV$7,Year!$C$8:$DV$8),IF(AND(MONTH($N$1)&gt;=5,MONTH($N$1)&lt;=8),LOOKUP($N25,Year!$C$79:$DV$79,Year!$C$80:$DV$80),IF(MONTH($N$1)&gt;=9,LOOKUP($N25,Year!$C$151:$DV$151,Year!$C$152:$DV$152)))))))</f>
        <v>0</v>
      </c>
      <c r="Q25" s="81">
        <f ca="1">IF(ISNA(IF(OR(AND(YEAR($N$1)=YEAR(TODAY())+1,MONTH($N$1)&gt;=4),YEAR($N$1)&gt;YEAR(TODAY())+1,YEAR($N$1)&lt;YEAR(TODAY()),$N25=""),"",IF(AND(YEAR($N$1)=YEAR(TODAY())+1,MONTH($N$1)&lt;=3),LOOKUP($N25,Year!$C$241:$CQ$241,Year!$C$243:$CQ$243),IF(MONTH($N$1)&lt;=4,LOOKUP($N25,Year!$C$7:$DV$7,Year!$C$9:$DV$9),IF(AND(MONTH($N$1)&gt;=5,MONTH($N$1)&lt;=8),LOOKUP($N25,Year!$C$79:$DV$79,Year!$C$81:$DV$81),IF(MONTH($N$1)&gt;=9,LOOKUP($N25,Year!$C$151:$DV$151,Year!$C$153:$DV$153))))))),"",IF(OR(AND(YEAR($N$1)=YEAR(TODAY())+1,MONTH($N$1)&gt;=4),YEAR($N$1)&gt;YEAR(TODAY())+1,YEAR($N$1)&lt;YEAR(TODAY()),$N25=""),"",IF(AND(YEAR($N$1)=YEAR(TODAY())+1,MONTH($N$1)&lt;=3),LOOKUP($N25,Year!$C$241:$CQ$241,Year!$C$243:$CQ$243),IF(MONTH($N$1)&lt;=4,LOOKUP($N25,Year!$C$7:$DV$7,Year!$C$9:$DV$9),IF(AND(MONTH($N$1)&gt;=5,MONTH($N$1)&lt;=8),LOOKUP($N25,Year!$C$79:$DV$79,Year!$C$81:$DV$81),IF(MONTH($N$1)&gt;=9,LOOKUP($N25,Year!$C$151:$DV$151,Year!$C$153:$DV$153)))))))</f>
        <v>0</v>
      </c>
      <c r="R25" s="81">
        <f ca="1">IF(ISNA(IF(OR(AND(YEAR($N$1)=YEAR(TODAY())+1,MONTH($N$1)&gt;=4),YEAR($N$1)&gt;YEAR(TODAY())+1,YEAR($N$1)&lt;YEAR(TODAY()),$N25=""),"",IF(AND(YEAR($N$1)=YEAR(TODAY())+1,MONTH($N$1)&lt;=3),LOOKUP($N25,Year!$C$241:$CQ$241,Year!$C$244:$CQ$244),IF(MONTH($N$1)&lt;=4,LOOKUP($N25,Year!$C$7:$DV$7,Year!$C$10:$DV$10),IF(AND(MONTH($N$1)&gt;=5,MONTH($N$1)&lt;=8),LOOKUP($N25,Year!$C$79:$DV$79,Year!$C$82:$DV$82),IF(MONTH($N$1)&gt;=9,LOOKUP($N25,Year!$C$151:$DV$151,Year!$C$154:$DV$154))))))),"",IF(OR(AND(YEAR($N$1)=YEAR(TODAY())+1,MONTH($N$1)&gt;=4),YEAR($N$1)&gt;YEAR(TODAY())+1,YEAR($N$1)&lt;YEAR(TODAY()),$N25=""),"",IF(AND(YEAR($N$1)=YEAR(TODAY())+1,MONTH($N$1)&lt;=3),LOOKUP($N25,Year!$C$241:$CQ$241,Year!$C$244:$CQ$244),IF(MONTH($N$1)&lt;=4,LOOKUP($N25,Year!$C$7:$DV$7,Year!$C$10:$DV$10),IF(AND(MONTH($N$1)&gt;=5,MONTH($N$1)&lt;=8),LOOKUP($N25,Year!$C$79:$DV$79,Year!$C$82:$DV$82),IF(MONTH($N$1)&gt;=9,LOOKUP($N25,Year!$C$151:$DV$151,Year!$C$154:$DV$154)))))))</f>
        <v>0</v>
      </c>
    </row>
    <row r="26" spans="1:18" ht="13.5">
      <c r="A26" s="171"/>
      <c r="B26" s="2">
        <f t="shared" si="3"/>
        <v>42698</v>
      </c>
      <c r="C26" s="75">
        <f t="shared" si="6"/>
        <v>5</v>
      </c>
      <c r="D26" s="81">
        <f ca="1">IF(ISNA(IF(OR(AND(YEAR($B$1)=YEAR(TODAY())+1,MONTH($B$1)&gt;=4),YEAR($B$1)&gt;YEAR(TODAY())+1,YEAR($B$1)&lt;YEAR(TODAY()),$B26=""),"",IF(AND(YEAR($B$1)=YEAR(TODAY())+1,MONTH($B$1)&lt;=3),LOOKUP($B26,Year!$C$241:$CQ$241,Year!$C$242:$CQ$242),IF(MONTH($B$1)&lt;=4,LOOKUP($B26,Year!$C$7:$DV$7,Year!$C$8:$DV$8),IF(AND(MONTH($B$1)&gt;=5,MONTH($B$1)&lt;=8),LOOKUP($B26,Year!$C$79:$DV$79,Year!$C$80:$DV$80),IF(MONTH($B$1)&gt;=9,LOOKUP($B26,Year!$C$151:$DV$151,Year!$C$152:$DV$152))))))),"",IF(OR(AND(YEAR($B$1)=YEAR(TODAY())+1,MONTH($B$1)&gt;=4),YEAR($B$1)&gt;YEAR(TODAY())+1,YEAR($B$1)&lt;YEAR(TODAY()),$B26=""),"",IF(AND(YEAR($B$1)=YEAR(TODAY())+1,MONTH($B$1)&lt;=3),LOOKUP($B26,Year!$C$241:$CQ$241,Year!$C$242:$CQ$242),IF(MONTH($B$1)&lt;=4,LOOKUP($B26,Year!$C$7:$DV$7,Year!$C$8:$DV$8),IF(AND(MONTH($B$1)&gt;=5,MONTH($B$1)&lt;=8),LOOKUP($B26,Year!$C$79:$DV$79,Year!$C$80:$DV$80),IF(MONTH($B$1)&gt;=9,LOOKUP($B26,Year!$C$151:$DV$151,Year!$C$152:$DV$152)))))))</f>
        <v>0</v>
      </c>
      <c r="E26" s="81">
        <f ca="1">IF(ISNA(IF(OR(AND(YEAR($B$1)=YEAR(TODAY())+1,MONTH($B$1)&gt;=4),YEAR($B$1)&gt;YEAR(TODAY())+1,YEAR($B$1)&lt;YEAR(TODAY()),$B26=""),"",IF(AND(YEAR($B$1)=YEAR(TODAY())+1,MONTH($B$1)&lt;=3),LOOKUP($B26,Year!$C$241:$CQ$241,Year!$C$243:$CQ$243),IF(MONTH($B$1)&lt;=4,LOOKUP($B26,Year!$C$7:$DV$7,Year!$C$9:$DV$9),IF(AND(MONTH($B$1)&gt;=5,MONTH($B$1)&lt;=8),LOOKUP($B26,Year!$C$79:$DV$79,Year!$C$81:$DV$81),IF(MONTH($B$1)&gt;=9,LOOKUP($B26,Year!$C$151:$DV$151,Year!$C$153:$DV$153))))))),"",IF(OR(AND(YEAR($B$1)=YEAR(TODAY())+1,MONTH($B$1)&gt;=4),YEAR($B$1)&gt;YEAR(TODAY())+1,YEAR($B$1)&lt;YEAR(TODAY()),$B26=""),"",IF(AND(YEAR($B$1)=YEAR(TODAY())+1,MONTH($B$1)&lt;=3),LOOKUP($B26,Year!$C$241:$CQ$241,Year!$C$243:$CQ$243),IF(MONTH($B$1)&lt;=4,LOOKUP($B26,Year!$C$7:$DV$7,Year!$C$9:$DV$9),IF(AND(MONTH($B$1)&gt;=5,MONTH($B$1)&lt;=8),LOOKUP($B26,Year!$C$79:$DV$79,Year!$C$81:$DV$81),IF(MONTH($B$1)&gt;=9,LOOKUP($B26,Year!$C$151:$DV$151,Year!$C$153:$DV$153)))))))</f>
        <v>0</v>
      </c>
      <c r="F26" s="81">
        <f ca="1">IF(ISNA(IF(OR(AND(YEAR($B$1)=YEAR(TODAY())+1,MONTH($B$1)&gt;=4),YEAR($B$1)&gt;YEAR(TODAY())+1,YEAR($B$1)&lt;YEAR(TODAY()),$B26=""),"",IF(AND(YEAR($B$1)=YEAR(TODAY())+1,MONTH($B$1)&lt;=3),LOOKUP($B26,Year!$C$241:$CQ$241,Year!$C$244:$CQ$244),IF(MONTH($B$1)&lt;=4,LOOKUP($B26,Year!$C$7:$DV$7,Year!$C$10:$DV$10),IF(AND(MONTH($B$1)&gt;=5,MONTH($B$1)&lt;=8),LOOKUP($B26,Year!$C$79:$DV$79,Year!$C$82:$DV$82),IF(MONTH($B$1)&gt;=9,LOOKUP($B26,Year!$C$151:$DV$151,Year!$C$154:$DV$154))))))),"",IF(OR(AND(YEAR($B$1)=YEAR(TODAY())+1,MONTH($B$1)&gt;=4),YEAR($B$1)&gt;YEAR(TODAY())+1,YEAR($B$1)&lt;YEAR(TODAY()),$B26=""),"",IF(AND(YEAR($B$1)=YEAR(TODAY())+1,MONTH($B$1)&lt;=3),LOOKUP($B26,Year!$C$241:$CQ$241,Year!$C$244:$CQ$244),IF(MONTH($B$1)&lt;=4,LOOKUP($B26,Year!$C$7:$DV$7,Year!$C$10:$DV$10),IF(AND(MONTH($B$1)&gt;=5,MONTH($B$1)&lt;=8),LOOKUP($B26,Year!$C$79:$DV$79,Year!$C$82:$DV$82),IF(MONTH($B$1)&gt;=9,LOOKUP($B26,Year!$C$151:$DV$151,Year!$C$154:$DV$154)))))))</f>
        <v>0</v>
      </c>
      <c r="G26" s="171"/>
      <c r="H26" s="2">
        <f t="shared" si="4"/>
        <v>42728</v>
      </c>
      <c r="I26" s="75">
        <f t="shared" si="7"/>
        <v>7</v>
      </c>
      <c r="J26" s="81">
        <f ca="1">IF(ISNA(IF(OR(AND(YEAR($H$1)=YEAR(TODAY())+1,MONTH($H$1)&gt;=4),YEAR($H$1)&gt;YEAR(TODAY())+1,YEAR($H$1)&lt;YEAR(TODAY()),$H26=""),"",IF(AND(YEAR($H$1)=YEAR(TODAY())+1,MONTH($H$1)&lt;=3),LOOKUP($H26,Year!$C$241:$CQ$241,Year!$C$242:$CQ$242),IF(MONTH($H$1)&lt;=4,LOOKUP($H26,Year!$C$7:$DV$7,Year!$C$8:$DV$8),IF(AND(MONTH($H$1)&gt;=5,MONTH($H$1)&lt;=8),LOOKUP($H26,Year!$C$79:$DV$79,Year!$C$80:$DV$80),IF(MONTH($H$1)&gt;=9,LOOKUP($H26,Year!$C$151:$DV$151,Year!$C$152:$DV$152))))))),"",IF(OR(AND(YEAR($H$1)=YEAR(TODAY())+1,MONTH($H$1)&gt;=4),YEAR($H$1)&gt;YEAR(TODAY())+1,YEAR($H$1)&lt;YEAR(TODAY()),$H26=""),"",IF(AND(YEAR($H$1)=YEAR(TODAY())+1,MONTH($H$1)&lt;=3),LOOKUP($H26,Year!$C$241:$CQ$241,Year!$C$242:$CQ$242),IF(MONTH($H$1)&lt;=4,LOOKUP($H26,Year!$C$7:$DV$7,Year!$C$8:$DV$8),IF(AND(MONTH($H$1)&gt;=5,MONTH($H$1)&lt;=8),LOOKUP($H26,Year!$C$79:$DV$79,Year!$C$80:$DV$80),IF(MONTH($H$1)&gt;=9,LOOKUP($H26,Year!$C$151:$DV$151,Year!$C$152:$DV$152)))))))</f>
        <v>0</v>
      </c>
      <c r="K26" s="81">
        <f ca="1">IF(ISNA(IF(OR(AND(YEAR($H$1)=YEAR(TODAY())+1,MONTH($H$1)&gt;=4),YEAR($H$1)&gt;YEAR(TODAY())+1,YEAR($H$1)&lt;YEAR(TODAY()),$H26=""),"",IF(AND(YEAR($H$1)=YEAR(TODAY())+1,MONTH($H$1)&lt;=3),LOOKUP($H26,Year!$C$241:$CQ$241,Year!$C$243:$CQ$243),IF(MONTH($H$1)&lt;=4,LOOKUP($H26,Year!$C$7:$DV$7,Year!$C$9:$DV$9),IF(AND(MONTH($H$1)&gt;=5,MONTH($H$1)&lt;=8),LOOKUP($H26,Year!$C$79:$DV$79,Year!$C$81:$DV$81),IF(MONTH($H$1)&gt;=9,LOOKUP($H26,Year!$C$151:$DV$151,Year!$C$153:$DV$153))))))),"",IF(OR(AND(YEAR($H$1)=YEAR(TODAY())+1,MONTH($H$1)&gt;=4),YEAR($H$1)&gt;YEAR(TODAY())+1,YEAR($H$1)&lt;YEAR(TODAY()),$H26=""),"",IF(AND(YEAR($H$1)=YEAR(TODAY())+1,MONTH($H$1)&lt;=3),LOOKUP($H26,Year!$C$241:$CQ$241,Year!$C$243:$CQ$243),IF(MONTH($H$1)&lt;=4,LOOKUP($H26,Year!$C$7:$DV$7,Year!$C$9:$DV$9),IF(AND(MONTH($H$1)&gt;=5,MONTH($H$1)&lt;=8),LOOKUP($H26,Year!$C$79:$DV$79,Year!$C$81:$DV$81),IF(MONTH($H$1)&gt;=9,LOOKUP($H26,Year!$C$151:$DV$151,Year!$C$153:$DV$153)))))))</f>
        <v>0</v>
      </c>
      <c r="L26" s="81">
        <f ca="1">IF(ISNA(IF(OR(AND(YEAR($H$1)=YEAR(TODAY())+1,MONTH($H$1)&gt;=4),YEAR($H$1)&gt;YEAR(TODAY())+1,YEAR($H$1)&lt;YEAR(TODAY()),$H26=""),"",IF(AND(YEAR($H$1)=YEAR(TODAY())+1,MONTH($H$1)&lt;=3),LOOKUP($H26,Year!$C$241:$CQ$241,Year!$C$244:$CQ$244),IF(MONTH($H$1)&lt;=4,LOOKUP($H26,Year!$C$7:$DV$7,Year!$C$10:$DV$10),IF(AND(MONTH($H$1)&gt;=5,MONTH($H$1)&lt;=8),LOOKUP($H26,Year!$C$79:$DV$79,Year!$C$82:$DV$82),IF(MONTH($H$1)&gt;=9,LOOKUP($H26,Year!$C$151:$DV$151,Year!$C$154:$DV$154))))))),"",IF(OR(AND(YEAR($H$1)=YEAR(TODAY())+1,MONTH($H$1)&gt;=4),YEAR($H$1)&gt;YEAR(TODAY())+1,YEAR($H$1)&lt;YEAR(TODAY()),$H26=""),"",IF(AND(YEAR($H$1)=YEAR(TODAY())+1,MONTH($H$1)&lt;=3),LOOKUP($H26,Year!$C$241:$CQ$241,Year!$C$244:$CQ$244),IF(MONTH($H$1)&lt;=4,LOOKUP($H26,Year!$C$7:$DV$7,Year!$C$10:$DV$10),IF(AND(MONTH($H$1)&gt;=5,MONTH($H$1)&lt;=8),LOOKUP($H26,Year!$C$79:$DV$79,Year!$C$82:$DV$82),IF(MONTH($H$1)&gt;=9,LOOKUP($H26,Year!$C$151:$DV$151,Year!$C$154:$DV$154)))))))</f>
        <v>0</v>
      </c>
      <c r="M26" s="171"/>
      <c r="N26" s="2">
        <f t="shared" si="5"/>
        <v>42759</v>
      </c>
      <c r="O26" s="75">
        <f t="shared" si="8"/>
        <v>3</v>
      </c>
      <c r="P26" s="81">
        <f ca="1">IF(ISNA(IF(OR(AND(YEAR($N$1)=YEAR(TODAY())+1,MONTH($N$1)&gt;=4),YEAR($N$1)&gt;YEAR(TODAY())+1,YEAR($N$1)&lt;YEAR(TODAY()),$N26=""),"",IF(AND(YEAR($N$1)=YEAR(TODAY())+1,MONTH($N$1)&lt;=3),LOOKUP($N26,Year!$C$241:$CQ$241,Year!$C$242:$CQ$242),IF(MONTH($N$1)&lt;=4,LOOKUP($N26,Year!$C$7:$DV$7,Year!$C$8:$DV$8),IF(AND(MONTH($N$1)&gt;=5,MONTH($N$1)&lt;=8),LOOKUP($N26,Year!$C$79:$DV$79,Year!$C$80:$DV$80),IF(MONTH($N$1)&gt;=9,LOOKUP($N26,Year!$C$151:$DV$151,Year!$C$152:$DV$152))))))),"",IF(OR(AND(YEAR($N$1)=YEAR(TODAY())+1,MONTH($N$1)&gt;=4),YEAR($N$1)&gt;YEAR(TODAY())+1,YEAR($N$1)&lt;YEAR(TODAY()),$N26=""),"",IF(AND(YEAR($N$1)=YEAR(TODAY())+1,MONTH($N$1)&lt;=3),LOOKUP($N26,Year!$C$241:$CQ$241,Year!$C$242:$CQ$242),IF(MONTH($N$1)&lt;=4,LOOKUP($N26,Year!$C$7:$DV$7,Year!$C$8:$DV$8),IF(AND(MONTH($N$1)&gt;=5,MONTH($N$1)&lt;=8),LOOKUP($N26,Year!$C$79:$DV$79,Year!$C$80:$DV$80),IF(MONTH($N$1)&gt;=9,LOOKUP($N26,Year!$C$151:$DV$151,Year!$C$152:$DV$152)))))))</f>
        <v>0</v>
      </c>
      <c r="Q26" s="81">
        <f ca="1">IF(ISNA(IF(OR(AND(YEAR($N$1)=YEAR(TODAY())+1,MONTH($N$1)&gt;=4),YEAR($N$1)&gt;YEAR(TODAY())+1,YEAR($N$1)&lt;YEAR(TODAY()),$N26=""),"",IF(AND(YEAR($N$1)=YEAR(TODAY())+1,MONTH($N$1)&lt;=3),LOOKUP($N26,Year!$C$241:$CQ$241,Year!$C$243:$CQ$243),IF(MONTH($N$1)&lt;=4,LOOKUP($N26,Year!$C$7:$DV$7,Year!$C$9:$DV$9),IF(AND(MONTH($N$1)&gt;=5,MONTH($N$1)&lt;=8),LOOKUP($N26,Year!$C$79:$DV$79,Year!$C$81:$DV$81),IF(MONTH($N$1)&gt;=9,LOOKUP($N26,Year!$C$151:$DV$151,Year!$C$153:$DV$153))))))),"",IF(OR(AND(YEAR($N$1)=YEAR(TODAY())+1,MONTH($N$1)&gt;=4),YEAR($N$1)&gt;YEAR(TODAY())+1,YEAR($N$1)&lt;YEAR(TODAY()),$N26=""),"",IF(AND(YEAR($N$1)=YEAR(TODAY())+1,MONTH($N$1)&lt;=3),LOOKUP($N26,Year!$C$241:$CQ$241,Year!$C$243:$CQ$243),IF(MONTH($N$1)&lt;=4,LOOKUP($N26,Year!$C$7:$DV$7,Year!$C$9:$DV$9),IF(AND(MONTH($N$1)&gt;=5,MONTH($N$1)&lt;=8),LOOKUP($N26,Year!$C$79:$DV$79,Year!$C$81:$DV$81),IF(MONTH($N$1)&gt;=9,LOOKUP($N26,Year!$C$151:$DV$151,Year!$C$153:$DV$153)))))))</f>
        <v>0</v>
      </c>
      <c r="R26" s="81">
        <f ca="1">IF(ISNA(IF(OR(AND(YEAR($N$1)=YEAR(TODAY())+1,MONTH($N$1)&gt;=4),YEAR($N$1)&gt;YEAR(TODAY())+1,YEAR($N$1)&lt;YEAR(TODAY()),$N26=""),"",IF(AND(YEAR($N$1)=YEAR(TODAY())+1,MONTH($N$1)&lt;=3),LOOKUP($N26,Year!$C$241:$CQ$241,Year!$C$244:$CQ$244),IF(MONTH($N$1)&lt;=4,LOOKUP($N26,Year!$C$7:$DV$7,Year!$C$10:$DV$10),IF(AND(MONTH($N$1)&gt;=5,MONTH($N$1)&lt;=8),LOOKUP($N26,Year!$C$79:$DV$79,Year!$C$82:$DV$82),IF(MONTH($N$1)&gt;=9,LOOKUP($N26,Year!$C$151:$DV$151,Year!$C$154:$DV$154))))))),"",IF(OR(AND(YEAR($N$1)=YEAR(TODAY())+1,MONTH($N$1)&gt;=4),YEAR($N$1)&gt;YEAR(TODAY())+1,YEAR($N$1)&lt;YEAR(TODAY()),$N26=""),"",IF(AND(YEAR($N$1)=YEAR(TODAY())+1,MONTH($N$1)&lt;=3),LOOKUP($N26,Year!$C$241:$CQ$241,Year!$C$244:$CQ$244),IF(MONTH($N$1)&lt;=4,LOOKUP($N26,Year!$C$7:$DV$7,Year!$C$10:$DV$10),IF(AND(MONTH($N$1)&gt;=5,MONTH($N$1)&lt;=8),LOOKUP($N26,Year!$C$79:$DV$79,Year!$C$82:$DV$82),IF(MONTH($N$1)&gt;=9,LOOKUP($N26,Year!$C$151:$DV$151,Year!$C$154:$DV$154)))))))</f>
        <v>0</v>
      </c>
    </row>
    <row r="27" spans="1:18" ht="13.5">
      <c r="A27" s="171"/>
      <c r="B27" s="2">
        <f t="shared" si="3"/>
        <v>42699</v>
      </c>
      <c r="C27" s="75">
        <f t="shared" si="6"/>
        <v>6</v>
      </c>
      <c r="D27" s="81">
        <f ca="1">IF(ISNA(IF(OR(AND(YEAR($B$1)=YEAR(TODAY())+1,MONTH($B$1)&gt;=4),YEAR($B$1)&gt;YEAR(TODAY())+1,YEAR($B$1)&lt;YEAR(TODAY()),$B27=""),"",IF(AND(YEAR($B$1)=YEAR(TODAY())+1,MONTH($B$1)&lt;=3),LOOKUP($B27,Year!$C$241:$CQ$241,Year!$C$242:$CQ$242),IF(MONTH($B$1)&lt;=4,LOOKUP($B27,Year!$C$7:$DV$7,Year!$C$8:$DV$8),IF(AND(MONTH($B$1)&gt;=5,MONTH($B$1)&lt;=8),LOOKUP($B27,Year!$C$79:$DV$79,Year!$C$80:$DV$80),IF(MONTH($B$1)&gt;=9,LOOKUP($B27,Year!$C$151:$DV$151,Year!$C$152:$DV$152))))))),"",IF(OR(AND(YEAR($B$1)=YEAR(TODAY())+1,MONTH($B$1)&gt;=4),YEAR($B$1)&gt;YEAR(TODAY())+1,YEAR($B$1)&lt;YEAR(TODAY()),$B27=""),"",IF(AND(YEAR($B$1)=YEAR(TODAY())+1,MONTH($B$1)&lt;=3),LOOKUP($B27,Year!$C$241:$CQ$241,Year!$C$242:$CQ$242),IF(MONTH($B$1)&lt;=4,LOOKUP($B27,Year!$C$7:$DV$7,Year!$C$8:$DV$8),IF(AND(MONTH($B$1)&gt;=5,MONTH($B$1)&lt;=8),LOOKUP($B27,Year!$C$79:$DV$79,Year!$C$80:$DV$80),IF(MONTH($B$1)&gt;=9,LOOKUP($B27,Year!$C$151:$DV$151,Year!$C$152:$DV$152)))))))</f>
        <v>0</v>
      </c>
      <c r="E27" s="81">
        <f ca="1">IF(ISNA(IF(OR(AND(YEAR($B$1)=YEAR(TODAY())+1,MONTH($B$1)&gt;=4),YEAR($B$1)&gt;YEAR(TODAY())+1,YEAR($B$1)&lt;YEAR(TODAY()),$B27=""),"",IF(AND(YEAR($B$1)=YEAR(TODAY())+1,MONTH($B$1)&lt;=3),LOOKUP($B27,Year!$C$241:$CQ$241,Year!$C$243:$CQ$243),IF(MONTH($B$1)&lt;=4,LOOKUP($B27,Year!$C$7:$DV$7,Year!$C$9:$DV$9),IF(AND(MONTH($B$1)&gt;=5,MONTH($B$1)&lt;=8),LOOKUP($B27,Year!$C$79:$DV$79,Year!$C$81:$DV$81),IF(MONTH($B$1)&gt;=9,LOOKUP($B27,Year!$C$151:$DV$151,Year!$C$153:$DV$153))))))),"",IF(OR(AND(YEAR($B$1)=YEAR(TODAY())+1,MONTH($B$1)&gt;=4),YEAR($B$1)&gt;YEAR(TODAY())+1,YEAR($B$1)&lt;YEAR(TODAY()),$B27=""),"",IF(AND(YEAR($B$1)=YEAR(TODAY())+1,MONTH($B$1)&lt;=3),LOOKUP($B27,Year!$C$241:$CQ$241,Year!$C$243:$CQ$243),IF(MONTH($B$1)&lt;=4,LOOKUP($B27,Year!$C$7:$DV$7,Year!$C$9:$DV$9),IF(AND(MONTH($B$1)&gt;=5,MONTH($B$1)&lt;=8),LOOKUP($B27,Year!$C$79:$DV$79,Year!$C$81:$DV$81),IF(MONTH($B$1)&gt;=9,LOOKUP($B27,Year!$C$151:$DV$151,Year!$C$153:$DV$153)))))))</f>
        <v>0</v>
      </c>
      <c r="F27" s="81">
        <f ca="1">IF(ISNA(IF(OR(AND(YEAR($B$1)=YEAR(TODAY())+1,MONTH($B$1)&gt;=4),YEAR($B$1)&gt;YEAR(TODAY())+1,YEAR($B$1)&lt;YEAR(TODAY()),$B27=""),"",IF(AND(YEAR($B$1)=YEAR(TODAY())+1,MONTH($B$1)&lt;=3),LOOKUP($B27,Year!$C$241:$CQ$241,Year!$C$244:$CQ$244),IF(MONTH($B$1)&lt;=4,LOOKUP($B27,Year!$C$7:$DV$7,Year!$C$10:$DV$10),IF(AND(MONTH($B$1)&gt;=5,MONTH($B$1)&lt;=8),LOOKUP($B27,Year!$C$79:$DV$79,Year!$C$82:$DV$82),IF(MONTH($B$1)&gt;=9,LOOKUP($B27,Year!$C$151:$DV$151,Year!$C$154:$DV$154))))))),"",IF(OR(AND(YEAR($B$1)=YEAR(TODAY())+1,MONTH($B$1)&gt;=4),YEAR($B$1)&gt;YEAR(TODAY())+1,YEAR($B$1)&lt;YEAR(TODAY()),$B27=""),"",IF(AND(YEAR($B$1)=YEAR(TODAY())+1,MONTH($B$1)&lt;=3),LOOKUP($B27,Year!$C$241:$CQ$241,Year!$C$244:$CQ$244),IF(MONTH($B$1)&lt;=4,LOOKUP($B27,Year!$C$7:$DV$7,Year!$C$10:$DV$10),IF(AND(MONTH($B$1)&gt;=5,MONTH($B$1)&lt;=8),LOOKUP($B27,Year!$C$79:$DV$79,Year!$C$82:$DV$82),IF(MONTH($B$1)&gt;=9,LOOKUP($B27,Year!$C$151:$DV$151,Year!$C$154:$DV$154)))))))</f>
        <v>0</v>
      </c>
      <c r="G27" s="171"/>
      <c r="H27" s="2">
        <f t="shared" si="4"/>
        <v>42729</v>
      </c>
      <c r="I27" s="75">
        <f t="shared" si="7"/>
        <v>1</v>
      </c>
      <c r="J27" s="81">
        <f ca="1">IF(ISNA(IF(OR(AND(YEAR($H$1)=YEAR(TODAY())+1,MONTH($H$1)&gt;=4),YEAR($H$1)&gt;YEAR(TODAY())+1,YEAR($H$1)&lt;YEAR(TODAY()),$H27=""),"",IF(AND(YEAR($H$1)=YEAR(TODAY())+1,MONTH($H$1)&lt;=3),LOOKUP($H27,Year!$C$241:$CQ$241,Year!$C$242:$CQ$242),IF(MONTH($H$1)&lt;=4,LOOKUP($H27,Year!$C$7:$DV$7,Year!$C$8:$DV$8),IF(AND(MONTH($H$1)&gt;=5,MONTH($H$1)&lt;=8),LOOKUP($H27,Year!$C$79:$DV$79,Year!$C$80:$DV$80),IF(MONTH($H$1)&gt;=9,LOOKUP($H27,Year!$C$151:$DV$151,Year!$C$152:$DV$152))))))),"",IF(OR(AND(YEAR($H$1)=YEAR(TODAY())+1,MONTH($H$1)&gt;=4),YEAR($H$1)&gt;YEAR(TODAY())+1,YEAR($H$1)&lt;YEAR(TODAY()),$H27=""),"",IF(AND(YEAR($H$1)=YEAR(TODAY())+1,MONTH($H$1)&lt;=3),LOOKUP($H27,Year!$C$241:$CQ$241,Year!$C$242:$CQ$242),IF(MONTH($H$1)&lt;=4,LOOKUP($H27,Year!$C$7:$DV$7,Year!$C$8:$DV$8),IF(AND(MONTH($H$1)&gt;=5,MONTH($H$1)&lt;=8),LOOKUP($H27,Year!$C$79:$DV$79,Year!$C$80:$DV$80),IF(MONTH($H$1)&gt;=9,LOOKUP($H27,Year!$C$151:$DV$151,Year!$C$152:$DV$152)))))))</f>
        <v>0</v>
      </c>
      <c r="K27" s="81">
        <f ca="1">IF(ISNA(IF(OR(AND(YEAR($H$1)=YEAR(TODAY())+1,MONTH($H$1)&gt;=4),YEAR($H$1)&gt;YEAR(TODAY())+1,YEAR($H$1)&lt;YEAR(TODAY()),$H27=""),"",IF(AND(YEAR($H$1)=YEAR(TODAY())+1,MONTH($H$1)&lt;=3),LOOKUP($H27,Year!$C$241:$CQ$241,Year!$C$243:$CQ$243),IF(MONTH($H$1)&lt;=4,LOOKUP($H27,Year!$C$7:$DV$7,Year!$C$9:$DV$9),IF(AND(MONTH($H$1)&gt;=5,MONTH($H$1)&lt;=8),LOOKUP($H27,Year!$C$79:$DV$79,Year!$C$81:$DV$81),IF(MONTH($H$1)&gt;=9,LOOKUP($H27,Year!$C$151:$DV$151,Year!$C$153:$DV$153))))))),"",IF(OR(AND(YEAR($H$1)=YEAR(TODAY())+1,MONTH($H$1)&gt;=4),YEAR($H$1)&gt;YEAR(TODAY())+1,YEAR($H$1)&lt;YEAR(TODAY()),$H27=""),"",IF(AND(YEAR($H$1)=YEAR(TODAY())+1,MONTH($H$1)&lt;=3),LOOKUP($H27,Year!$C$241:$CQ$241,Year!$C$243:$CQ$243),IF(MONTH($H$1)&lt;=4,LOOKUP($H27,Year!$C$7:$DV$7,Year!$C$9:$DV$9),IF(AND(MONTH($H$1)&gt;=5,MONTH($H$1)&lt;=8),LOOKUP($H27,Year!$C$79:$DV$79,Year!$C$81:$DV$81),IF(MONTH($H$1)&gt;=9,LOOKUP($H27,Year!$C$151:$DV$151,Year!$C$153:$DV$153)))))))</f>
        <v>0</v>
      </c>
      <c r="L27" s="81">
        <f ca="1">IF(ISNA(IF(OR(AND(YEAR($H$1)=YEAR(TODAY())+1,MONTH($H$1)&gt;=4),YEAR($H$1)&gt;YEAR(TODAY())+1,YEAR($H$1)&lt;YEAR(TODAY()),$H27=""),"",IF(AND(YEAR($H$1)=YEAR(TODAY())+1,MONTH($H$1)&lt;=3),LOOKUP($H27,Year!$C$241:$CQ$241,Year!$C$244:$CQ$244),IF(MONTH($H$1)&lt;=4,LOOKUP($H27,Year!$C$7:$DV$7,Year!$C$10:$DV$10),IF(AND(MONTH($H$1)&gt;=5,MONTH($H$1)&lt;=8),LOOKUP($H27,Year!$C$79:$DV$79,Year!$C$82:$DV$82),IF(MONTH($H$1)&gt;=9,LOOKUP($H27,Year!$C$151:$DV$151,Year!$C$154:$DV$154))))))),"",IF(OR(AND(YEAR($H$1)=YEAR(TODAY())+1,MONTH($H$1)&gt;=4),YEAR($H$1)&gt;YEAR(TODAY())+1,YEAR($H$1)&lt;YEAR(TODAY()),$H27=""),"",IF(AND(YEAR($H$1)=YEAR(TODAY())+1,MONTH($H$1)&lt;=3),LOOKUP($H27,Year!$C$241:$CQ$241,Year!$C$244:$CQ$244),IF(MONTH($H$1)&lt;=4,LOOKUP($H27,Year!$C$7:$DV$7,Year!$C$10:$DV$10),IF(AND(MONTH($H$1)&gt;=5,MONTH($H$1)&lt;=8),LOOKUP($H27,Year!$C$79:$DV$79,Year!$C$82:$DV$82),IF(MONTH($H$1)&gt;=9,LOOKUP($H27,Year!$C$151:$DV$151,Year!$C$154:$DV$154)))))))</f>
        <v>0</v>
      </c>
      <c r="M27" s="171"/>
      <c r="N27" s="2">
        <f t="shared" si="5"/>
        <v>42760</v>
      </c>
      <c r="O27" s="75">
        <f t="shared" si="8"/>
        <v>4</v>
      </c>
      <c r="P27" s="81">
        <f ca="1">IF(ISNA(IF(OR(AND(YEAR($N$1)=YEAR(TODAY())+1,MONTH($N$1)&gt;=4),YEAR($N$1)&gt;YEAR(TODAY())+1,YEAR($N$1)&lt;YEAR(TODAY()),$N27=""),"",IF(AND(YEAR($N$1)=YEAR(TODAY())+1,MONTH($N$1)&lt;=3),LOOKUP($N27,Year!$C$241:$CQ$241,Year!$C$242:$CQ$242),IF(MONTH($N$1)&lt;=4,LOOKUP($N27,Year!$C$7:$DV$7,Year!$C$8:$DV$8),IF(AND(MONTH($N$1)&gt;=5,MONTH($N$1)&lt;=8),LOOKUP($N27,Year!$C$79:$DV$79,Year!$C$80:$DV$80),IF(MONTH($N$1)&gt;=9,LOOKUP($N27,Year!$C$151:$DV$151,Year!$C$152:$DV$152))))))),"",IF(OR(AND(YEAR($N$1)=YEAR(TODAY())+1,MONTH($N$1)&gt;=4),YEAR($N$1)&gt;YEAR(TODAY())+1,YEAR($N$1)&lt;YEAR(TODAY()),$N27=""),"",IF(AND(YEAR($N$1)=YEAR(TODAY())+1,MONTH($N$1)&lt;=3),LOOKUP($N27,Year!$C$241:$CQ$241,Year!$C$242:$CQ$242),IF(MONTH($N$1)&lt;=4,LOOKUP($N27,Year!$C$7:$DV$7,Year!$C$8:$DV$8),IF(AND(MONTH($N$1)&gt;=5,MONTH($N$1)&lt;=8),LOOKUP($N27,Year!$C$79:$DV$79,Year!$C$80:$DV$80),IF(MONTH($N$1)&gt;=9,LOOKUP($N27,Year!$C$151:$DV$151,Year!$C$152:$DV$152)))))))</f>
        <v>0</v>
      </c>
      <c r="Q27" s="81">
        <f ca="1">IF(ISNA(IF(OR(AND(YEAR($N$1)=YEAR(TODAY())+1,MONTH($N$1)&gt;=4),YEAR($N$1)&gt;YEAR(TODAY())+1,YEAR($N$1)&lt;YEAR(TODAY()),$N27=""),"",IF(AND(YEAR($N$1)=YEAR(TODAY())+1,MONTH($N$1)&lt;=3),LOOKUP($N27,Year!$C$241:$CQ$241,Year!$C$243:$CQ$243),IF(MONTH($N$1)&lt;=4,LOOKUP($N27,Year!$C$7:$DV$7,Year!$C$9:$DV$9),IF(AND(MONTH($N$1)&gt;=5,MONTH($N$1)&lt;=8),LOOKUP($N27,Year!$C$79:$DV$79,Year!$C$81:$DV$81),IF(MONTH($N$1)&gt;=9,LOOKUP($N27,Year!$C$151:$DV$151,Year!$C$153:$DV$153))))))),"",IF(OR(AND(YEAR($N$1)=YEAR(TODAY())+1,MONTH($N$1)&gt;=4),YEAR($N$1)&gt;YEAR(TODAY())+1,YEAR($N$1)&lt;YEAR(TODAY()),$N27=""),"",IF(AND(YEAR($N$1)=YEAR(TODAY())+1,MONTH($N$1)&lt;=3),LOOKUP($N27,Year!$C$241:$CQ$241,Year!$C$243:$CQ$243),IF(MONTH($N$1)&lt;=4,LOOKUP($N27,Year!$C$7:$DV$7,Year!$C$9:$DV$9),IF(AND(MONTH($N$1)&gt;=5,MONTH($N$1)&lt;=8),LOOKUP($N27,Year!$C$79:$DV$79,Year!$C$81:$DV$81),IF(MONTH($N$1)&gt;=9,LOOKUP($N27,Year!$C$151:$DV$151,Year!$C$153:$DV$153)))))))</f>
        <v>0</v>
      </c>
      <c r="R27" s="81">
        <f ca="1">IF(ISNA(IF(OR(AND(YEAR($N$1)=YEAR(TODAY())+1,MONTH($N$1)&gt;=4),YEAR($N$1)&gt;YEAR(TODAY())+1,YEAR($N$1)&lt;YEAR(TODAY()),$N27=""),"",IF(AND(YEAR($N$1)=YEAR(TODAY())+1,MONTH($N$1)&lt;=3),LOOKUP($N27,Year!$C$241:$CQ$241,Year!$C$244:$CQ$244),IF(MONTH($N$1)&lt;=4,LOOKUP($N27,Year!$C$7:$DV$7,Year!$C$10:$DV$10),IF(AND(MONTH($N$1)&gt;=5,MONTH($N$1)&lt;=8),LOOKUP($N27,Year!$C$79:$DV$79,Year!$C$82:$DV$82),IF(MONTH($N$1)&gt;=9,LOOKUP($N27,Year!$C$151:$DV$151,Year!$C$154:$DV$154))))))),"",IF(OR(AND(YEAR($N$1)=YEAR(TODAY())+1,MONTH($N$1)&gt;=4),YEAR($N$1)&gt;YEAR(TODAY())+1,YEAR($N$1)&lt;YEAR(TODAY()),$N27=""),"",IF(AND(YEAR($N$1)=YEAR(TODAY())+1,MONTH($N$1)&lt;=3),LOOKUP($N27,Year!$C$241:$CQ$241,Year!$C$244:$CQ$244),IF(MONTH($N$1)&lt;=4,LOOKUP($N27,Year!$C$7:$DV$7,Year!$C$10:$DV$10),IF(AND(MONTH($N$1)&gt;=5,MONTH($N$1)&lt;=8),LOOKUP($N27,Year!$C$79:$DV$79,Year!$C$82:$DV$82),IF(MONTH($N$1)&gt;=9,LOOKUP($N27,Year!$C$151:$DV$151,Year!$C$154:$DV$154)))))))</f>
        <v>0</v>
      </c>
    </row>
    <row r="28" spans="1:18" ht="13.5">
      <c r="A28" s="171"/>
      <c r="B28" s="2">
        <f t="shared" si="3"/>
        <v>42700</v>
      </c>
      <c r="C28" s="75">
        <f t="shared" si="6"/>
        <v>7</v>
      </c>
      <c r="D28" s="81">
        <f ca="1">IF(ISNA(IF(OR(AND(YEAR($B$1)=YEAR(TODAY())+1,MONTH($B$1)&gt;=4),YEAR($B$1)&gt;YEAR(TODAY())+1,YEAR($B$1)&lt;YEAR(TODAY()),$B28=""),"",IF(AND(YEAR($B$1)=YEAR(TODAY())+1,MONTH($B$1)&lt;=3),LOOKUP($B28,Year!$C$241:$CQ$241,Year!$C$242:$CQ$242),IF(MONTH($B$1)&lt;=4,LOOKUP($B28,Year!$C$7:$DV$7,Year!$C$8:$DV$8),IF(AND(MONTH($B$1)&gt;=5,MONTH($B$1)&lt;=8),LOOKUP($B28,Year!$C$79:$DV$79,Year!$C$80:$DV$80),IF(MONTH($B$1)&gt;=9,LOOKUP($B28,Year!$C$151:$DV$151,Year!$C$152:$DV$152))))))),"",IF(OR(AND(YEAR($B$1)=YEAR(TODAY())+1,MONTH($B$1)&gt;=4),YEAR($B$1)&gt;YEAR(TODAY())+1,YEAR($B$1)&lt;YEAR(TODAY()),$B28=""),"",IF(AND(YEAR($B$1)=YEAR(TODAY())+1,MONTH($B$1)&lt;=3),LOOKUP($B28,Year!$C$241:$CQ$241,Year!$C$242:$CQ$242),IF(MONTH($B$1)&lt;=4,LOOKUP($B28,Year!$C$7:$DV$7,Year!$C$8:$DV$8),IF(AND(MONTH($B$1)&gt;=5,MONTH($B$1)&lt;=8),LOOKUP($B28,Year!$C$79:$DV$79,Year!$C$80:$DV$80),IF(MONTH($B$1)&gt;=9,LOOKUP($B28,Year!$C$151:$DV$151,Year!$C$152:$DV$152)))))))</f>
        <v>0</v>
      </c>
      <c r="E28" s="81">
        <f ca="1">IF(ISNA(IF(OR(AND(YEAR($B$1)=YEAR(TODAY())+1,MONTH($B$1)&gt;=4),YEAR($B$1)&gt;YEAR(TODAY())+1,YEAR($B$1)&lt;YEAR(TODAY()),$B28=""),"",IF(AND(YEAR($B$1)=YEAR(TODAY())+1,MONTH($B$1)&lt;=3),LOOKUP($B28,Year!$C$241:$CQ$241,Year!$C$243:$CQ$243),IF(MONTH($B$1)&lt;=4,LOOKUP($B28,Year!$C$7:$DV$7,Year!$C$9:$DV$9),IF(AND(MONTH($B$1)&gt;=5,MONTH($B$1)&lt;=8),LOOKUP($B28,Year!$C$79:$DV$79,Year!$C$81:$DV$81),IF(MONTH($B$1)&gt;=9,LOOKUP($B28,Year!$C$151:$DV$151,Year!$C$153:$DV$153))))))),"",IF(OR(AND(YEAR($B$1)=YEAR(TODAY())+1,MONTH($B$1)&gt;=4),YEAR($B$1)&gt;YEAR(TODAY())+1,YEAR($B$1)&lt;YEAR(TODAY()),$B28=""),"",IF(AND(YEAR($B$1)=YEAR(TODAY())+1,MONTH($B$1)&lt;=3),LOOKUP($B28,Year!$C$241:$CQ$241,Year!$C$243:$CQ$243),IF(MONTH($B$1)&lt;=4,LOOKUP($B28,Year!$C$7:$DV$7,Year!$C$9:$DV$9),IF(AND(MONTH($B$1)&gt;=5,MONTH($B$1)&lt;=8),LOOKUP($B28,Year!$C$79:$DV$79,Year!$C$81:$DV$81),IF(MONTH($B$1)&gt;=9,LOOKUP($B28,Year!$C$151:$DV$151,Year!$C$153:$DV$153)))))))</f>
        <v>0</v>
      </c>
      <c r="F28" s="81">
        <f ca="1">IF(ISNA(IF(OR(AND(YEAR($B$1)=YEAR(TODAY())+1,MONTH($B$1)&gt;=4),YEAR($B$1)&gt;YEAR(TODAY())+1,YEAR($B$1)&lt;YEAR(TODAY()),$B28=""),"",IF(AND(YEAR($B$1)=YEAR(TODAY())+1,MONTH($B$1)&lt;=3),LOOKUP($B28,Year!$C$241:$CQ$241,Year!$C$244:$CQ$244),IF(MONTH($B$1)&lt;=4,LOOKUP($B28,Year!$C$7:$DV$7,Year!$C$10:$DV$10),IF(AND(MONTH($B$1)&gt;=5,MONTH($B$1)&lt;=8),LOOKUP($B28,Year!$C$79:$DV$79,Year!$C$82:$DV$82),IF(MONTH($B$1)&gt;=9,LOOKUP($B28,Year!$C$151:$DV$151,Year!$C$154:$DV$154))))))),"",IF(OR(AND(YEAR($B$1)=YEAR(TODAY())+1,MONTH($B$1)&gt;=4),YEAR($B$1)&gt;YEAR(TODAY())+1,YEAR($B$1)&lt;YEAR(TODAY()),$B28=""),"",IF(AND(YEAR($B$1)=YEAR(TODAY())+1,MONTH($B$1)&lt;=3),LOOKUP($B28,Year!$C$241:$CQ$241,Year!$C$244:$CQ$244),IF(MONTH($B$1)&lt;=4,LOOKUP($B28,Year!$C$7:$DV$7,Year!$C$10:$DV$10),IF(AND(MONTH($B$1)&gt;=5,MONTH($B$1)&lt;=8),LOOKUP($B28,Year!$C$79:$DV$79,Year!$C$82:$DV$82),IF(MONTH($B$1)&gt;=9,LOOKUP($B28,Year!$C$151:$DV$151,Year!$C$154:$DV$154)))))))</f>
        <v>0</v>
      </c>
      <c r="G28" s="171"/>
      <c r="H28" s="2">
        <f t="shared" si="4"/>
        <v>42730</v>
      </c>
      <c r="I28" s="75">
        <f t="shared" si="7"/>
        <v>2</v>
      </c>
      <c r="J28" s="81">
        <f ca="1">IF(ISNA(IF(OR(AND(YEAR($H$1)=YEAR(TODAY())+1,MONTH($H$1)&gt;=4),YEAR($H$1)&gt;YEAR(TODAY())+1,YEAR($H$1)&lt;YEAR(TODAY()),$H28=""),"",IF(AND(YEAR($H$1)=YEAR(TODAY())+1,MONTH($H$1)&lt;=3),LOOKUP($H28,Year!$C$241:$CQ$241,Year!$C$242:$CQ$242),IF(MONTH($H$1)&lt;=4,LOOKUP($H28,Year!$C$7:$DV$7,Year!$C$8:$DV$8),IF(AND(MONTH($H$1)&gt;=5,MONTH($H$1)&lt;=8),LOOKUP($H28,Year!$C$79:$DV$79,Year!$C$80:$DV$80),IF(MONTH($H$1)&gt;=9,LOOKUP($H28,Year!$C$151:$DV$151,Year!$C$152:$DV$152))))))),"",IF(OR(AND(YEAR($H$1)=YEAR(TODAY())+1,MONTH($H$1)&gt;=4),YEAR($H$1)&gt;YEAR(TODAY())+1,YEAR($H$1)&lt;YEAR(TODAY()),$H28=""),"",IF(AND(YEAR($H$1)=YEAR(TODAY())+1,MONTH($H$1)&lt;=3),LOOKUP($H28,Year!$C$241:$CQ$241,Year!$C$242:$CQ$242),IF(MONTH($H$1)&lt;=4,LOOKUP($H28,Year!$C$7:$DV$7,Year!$C$8:$DV$8),IF(AND(MONTH($H$1)&gt;=5,MONTH($H$1)&lt;=8),LOOKUP($H28,Year!$C$79:$DV$79,Year!$C$80:$DV$80),IF(MONTH($H$1)&gt;=9,LOOKUP($H28,Year!$C$151:$DV$151,Year!$C$152:$DV$152)))))))</f>
        <v>0</v>
      </c>
      <c r="K28" s="81">
        <f ca="1">IF(ISNA(IF(OR(AND(YEAR($H$1)=YEAR(TODAY())+1,MONTH($H$1)&gt;=4),YEAR($H$1)&gt;YEAR(TODAY())+1,YEAR($H$1)&lt;YEAR(TODAY()),$H28=""),"",IF(AND(YEAR($H$1)=YEAR(TODAY())+1,MONTH($H$1)&lt;=3),LOOKUP($H28,Year!$C$241:$CQ$241,Year!$C$243:$CQ$243),IF(MONTH($H$1)&lt;=4,LOOKUP($H28,Year!$C$7:$DV$7,Year!$C$9:$DV$9),IF(AND(MONTH($H$1)&gt;=5,MONTH($H$1)&lt;=8),LOOKUP($H28,Year!$C$79:$DV$79,Year!$C$81:$DV$81),IF(MONTH($H$1)&gt;=9,LOOKUP($H28,Year!$C$151:$DV$151,Year!$C$153:$DV$153))))))),"",IF(OR(AND(YEAR($H$1)=YEAR(TODAY())+1,MONTH($H$1)&gt;=4),YEAR($H$1)&gt;YEAR(TODAY())+1,YEAR($H$1)&lt;YEAR(TODAY()),$H28=""),"",IF(AND(YEAR($H$1)=YEAR(TODAY())+1,MONTH($H$1)&lt;=3),LOOKUP($H28,Year!$C$241:$CQ$241,Year!$C$243:$CQ$243),IF(MONTH($H$1)&lt;=4,LOOKUP($H28,Year!$C$7:$DV$7,Year!$C$9:$DV$9),IF(AND(MONTH($H$1)&gt;=5,MONTH($H$1)&lt;=8),LOOKUP($H28,Year!$C$79:$DV$79,Year!$C$81:$DV$81),IF(MONTH($H$1)&gt;=9,LOOKUP($H28,Year!$C$151:$DV$151,Year!$C$153:$DV$153)))))))</f>
        <v>0</v>
      </c>
      <c r="L28" s="81">
        <f ca="1">IF(ISNA(IF(OR(AND(YEAR($H$1)=YEAR(TODAY())+1,MONTH($H$1)&gt;=4),YEAR($H$1)&gt;YEAR(TODAY())+1,YEAR($H$1)&lt;YEAR(TODAY()),$H28=""),"",IF(AND(YEAR($H$1)=YEAR(TODAY())+1,MONTH($H$1)&lt;=3),LOOKUP($H28,Year!$C$241:$CQ$241,Year!$C$244:$CQ$244),IF(MONTH($H$1)&lt;=4,LOOKUP($H28,Year!$C$7:$DV$7,Year!$C$10:$DV$10),IF(AND(MONTH($H$1)&gt;=5,MONTH($H$1)&lt;=8),LOOKUP($H28,Year!$C$79:$DV$79,Year!$C$82:$DV$82),IF(MONTH($H$1)&gt;=9,LOOKUP($H28,Year!$C$151:$DV$151,Year!$C$154:$DV$154))))))),"",IF(OR(AND(YEAR($H$1)=YEAR(TODAY())+1,MONTH($H$1)&gt;=4),YEAR($H$1)&gt;YEAR(TODAY())+1,YEAR($H$1)&lt;YEAR(TODAY()),$H28=""),"",IF(AND(YEAR($H$1)=YEAR(TODAY())+1,MONTH($H$1)&lt;=3),LOOKUP($H28,Year!$C$241:$CQ$241,Year!$C$244:$CQ$244),IF(MONTH($H$1)&lt;=4,LOOKUP($H28,Year!$C$7:$DV$7,Year!$C$10:$DV$10),IF(AND(MONTH($H$1)&gt;=5,MONTH($H$1)&lt;=8),LOOKUP($H28,Year!$C$79:$DV$79,Year!$C$82:$DV$82),IF(MONTH($H$1)&gt;=9,LOOKUP($H28,Year!$C$151:$DV$151,Year!$C$154:$DV$154)))))))</f>
        <v>0</v>
      </c>
      <c r="M28" s="171"/>
      <c r="N28" s="2">
        <f t="shared" si="5"/>
        <v>42761</v>
      </c>
      <c r="O28" s="75">
        <f t="shared" si="8"/>
        <v>5</v>
      </c>
      <c r="P28" s="81">
        <f ca="1">IF(ISNA(IF(OR(AND(YEAR($N$1)=YEAR(TODAY())+1,MONTH($N$1)&gt;=4),YEAR($N$1)&gt;YEAR(TODAY())+1,YEAR($N$1)&lt;YEAR(TODAY()),$N28=""),"",IF(AND(YEAR($N$1)=YEAR(TODAY())+1,MONTH($N$1)&lt;=3),LOOKUP($N28,Year!$C$241:$CQ$241,Year!$C$242:$CQ$242),IF(MONTH($N$1)&lt;=4,LOOKUP($N28,Year!$C$7:$DV$7,Year!$C$8:$DV$8),IF(AND(MONTH($N$1)&gt;=5,MONTH($N$1)&lt;=8),LOOKUP($N28,Year!$C$79:$DV$79,Year!$C$80:$DV$80),IF(MONTH($N$1)&gt;=9,LOOKUP($N28,Year!$C$151:$DV$151,Year!$C$152:$DV$152))))))),"",IF(OR(AND(YEAR($N$1)=YEAR(TODAY())+1,MONTH($N$1)&gt;=4),YEAR($N$1)&gt;YEAR(TODAY())+1,YEAR($N$1)&lt;YEAR(TODAY()),$N28=""),"",IF(AND(YEAR($N$1)=YEAR(TODAY())+1,MONTH($N$1)&lt;=3),LOOKUP($N28,Year!$C$241:$CQ$241,Year!$C$242:$CQ$242),IF(MONTH($N$1)&lt;=4,LOOKUP($N28,Year!$C$7:$DV$7,Year!$C$8:$DV$8),IF(AND(MONTH($N$1)&gt;=5,MONTH($N$1)&lt;=8),LOOKUP($N28,Year!$C$79:$DV$79,Year!$C$80:$DV$80),IF(MONTH($N$1)&gt;=9,LOOKUP($N28,Year!$C$151:$DV$151,Year!$C$152:$DV$152)))))))</f>
        <v>0</v>
      </c>
      <c r="Q28" s="81">
        <f ca="1">IF(ISNA(IF(OR(AND(YEAR($N$1)=YEAR(TODAY())+1,MONTH($N$1)&gt;=4),YEAR($N$1)&gt;YEAR(TODAY())+1,YEAR($N$1)&lt;YEAR(TODAY()),$N28=""),"",IF(AND(YEAR($N$1)=YEAR(TODAY())+1,MONTH($N$1)&lt;=3),LOOKUP($N28,Year!$C$241:$CQ$241,Year!$C$243:$CQ$243),IF(MONTH($N$1)&lt;=4,LOOKUP($N28,Year!$C$7:$DV$7,Year!$C$9:$DV$9),IF(AND(MONTH($N$1)&gt;=5,MONTH($N$1)&lt;=8),LOOKUP($N28,Year!$C$79:$DV$79,Year!$C$81:$DV$81),IF(MONTH($N$1)&gt;=9,LOOKUP($N28,Year!$C$151:$DV$151,Year!$C$153:$DV$153))))))),"",IF(OR(AND(YEAR($N$1)=YEAR(TODAY())+1,MONTH($N$1)&gt;=4),YEAR($N$1)&gt;YEAR(TODAY())+1,YEAR($N$1)&lt;YEAR(TODAY()),$N28=""),"",IF(AND(YEAR($N$1)=YEAR(TODAY())+1,MONTH($N$1)&lt;=3),LOOKUP($N28,Year!$C$241:$CQ$241,Year!$C$243:$CQ$243),IF(MONTH($N$1)&lt;=4,LOOKUP($N28,Year!$C$7:$DV$7,Year!$C$9:$DV$9),IF(AND(MONTH($N$1)&gt;=5,MONTH($N$1)&lt;=8),LOOKUP($N28,Year!$C$79:$DV$79,Year!$C$81:$DV$81),IF(MONTH($N$1)&gt;=9,LOOKUP($N28,Year!$C$151:$DV$151,Year!$C$153:$DV$153)))))))</f>
        <v>0</v>
      </c>
      <c r="R28" s="81">
        <f ca="1">IF(ISNA(IF(OR(AND(YEAR($N$1)=YEAR(TODAY())+1,MONTH($N$1)&gt;=4),YEAR($N$1)&gt;YEAR(TODAY())+1,YEAR($N$1)&lt;YEAR(TODAY()),$N28=""),"",IF(AND(YEAR($N$1)=YEAR(TODAY())+1,MONTH($N$1)&lt;=3),LOOKUP($N28,Year!$C$241:$CQ$241,Year!$C$244:$CQ$244),IF(MONTH($N$1)&lt;=4,LOOKUP($N28,Year!$C$7:$DV$7,Year!$C$10:$DV$10),IF(AND(MONTH($N$1)&gt;=5,MONTH($N$1)&lt;=8),LOOKUP($N28,Year!$C$79:$DV$79,Year!$C$82:$DV$82),IF(MONTH($N$1)&gt;=9,LOOKUP($N28,Year!$C$151:$DV$151,Year!$C$154:$DV$154))))))),"",IF(OR(AND(YEAR($N$1)=YEAR(TODAY())+1,MONTH($N$1)&gt;=4),YEAR($N$1)&gt;YEAR(TODAY())+1,YEAR($N$1)&lt;YEAR(TODAY()),$N28=""),"",IF(AND(YEAR($N$1)=YEAR(TODAY())+1,MONTH($N$1)&lt;=3),LOOKUP($N28,Year!$C$241:$CQ$241,Year!$C$244:$CQ$244),IF(MONTH($N$1)&lt;=4,LOOKUP($N28,Year!$C$7:$DV$7,Year!$C$10:$DV$10),IF(AND(MONTH($N$1)&gt;=5,MONTH($N$1)&lt;=8),LOOKUP($N28,Year!$C$79:$DV$79,Year!$C$82:$DV$82),IF(MONTH($N$1)&gt;=9,LOOKUP($N28,Year!$C$151:$DV$151,Year!$C$154:$DV$154)))))))</f>
        <v>0</v>
      </c>
    </row>
    <row r="29" spans="1:18" ht="13.5">
      <c r="A29" s="171"/>
      <c r="B29" s="2">
        <f t="shared" si="3"/>
        <v>42701</v>
      </c>
      <c r="C29" s="75">
        <f t="shared" si="6"/>
        <v>1</v>
      </c>
      <c r="D29" s="81">
        <f ca="1">IF(ISNA(IF(OR(AND(YEAR($B$1)=YEAR(TODAY())+1,MONTH($B$1)&gt;=4),YEAR($B$1)&gt;YEAR(TODAY())+1,YEAR($B$1)&lt;YEAR(TODAY()),$B29=""),"",IF(AND(YEAR($B$1)=YEAR(TODAY())+1,MONTH($B$1)&lt;=3),LOOKUP($B29,Year!$C$241:$CQ$241,Year!$C$242:$CQ$242),IF(MONTH($B$1)&lt;=4,LOOKUP($B29,Year!$C$7:$DV$7,Year!$C$8:$DV$8),IF(AND(MONTH($B$1)&gt;=5,MONTH($B$1)&lt;=8),LOOKUP($B29,Year!$C$79:$DV$79,Year!$C$80:$DV$80),IF(MONTH($B$1)&gt;=9,LOOKUP($B29,Year!$C$151:$DV$151,Year!$C$152:$DV$152))))))),"",IF(OR(AND(YEAR($B$1)=YEAR(TODAY())+1,MONTH($B$1)&gt;=4),YEAR($B$1)&gt;YEAR(TODAY())+1,YEAR($B$1)&lt;YEAR(TODAY()),$B29=""),"",IF(AND(YEAR($B$1)=YEAR(TODAY())+1,MONTH($B$1)&lt;=3),LOOKUP($B29,Year!$C$241:$CQ$241,Year!$C$242:$CQ$242),IF(MONTH($B$1)&lt;=4,LOOKUP($B29,Year!$C$7:$DV$7,Year!$C$8:$DV$8),IF(AND(MONTH($B$1)&gt;=5,MONTH($B$1)&lt;=8),LOOKUP($B29,Year!$C$79:$DV$79,Year!$C$80:$DV$80),IF(MONTH($B$1)&gt;=9,LOOKUP($B29,Year!$C$151:$DV$151,Year!$C$152:$DV$152)))))))</f>
        <v>0</v>
      </c>
      <c r="E29" s="81">
        <f ca="1">IF(ISNA(IF(OR(AND(YEAR($B$1)=YEAR(TODAY())+1,MONTH($B$1)&gt;=4),YEAR($B$1)&gt;YEAR(TODAY())+1,YEAR($B$1)&lt;YEAR(TODAY()),$B29=""),"",IF(AND(YEAR($B$1)=YEAR(TODAY())+1,MONTH($B$1)&lt;=3),LOOKUP($B29,Year!$C$241:$CQ$241,Year!$C$243:$CQ$243),IF(MONTH($B$1)&lt;=4,LOOKUP($B29,Year!$C$7:$DV$7,Year!$C$9:$DV$9),IF(AND(MONTH($B$1)&gt;=5,MONTH($B$1)&lt;=8),LOOKUP($B29,Year!$C$79:$DV$79,Year!$C$81:$DV$81),IF(MONTH($B$1)&gt;=9,LOOKUP($B29,Year!$C$151:$DV$151,Year!$C$153:$DV$153))))))),"",IF(OR(AND(YEAR($B$1)=YEAR(TODAY())+1,MONTH($B$1)&gt;=4),YEAR($B$1)&gt;YEAR(TODAY())+1,YEAR($B$1)&lt;YEAR(TODAY()),$B29=""),"",IF(AND(YEAR($B$1)=YEAR(TODAY())+1,MONTH($B$1)&lt;=3),LOOKUP($B29,Year!$C$241:$CQ$241,Year!$C$243:$CQ$243),IF(MONTH($B$1)&lt;=4,LOOKUP($B29,Year!$C$7:$DV$7,Year!$C$9:$DV$9),IF(AND(MONTH($B$1)&gt;=5,MONTH($B$1)&lt;=8),LOOKUP($B29,Year!$C$79:$DV$79,Year!$C$81:$DV$81),IF(MONTH($B$1)&gt;=9,LOOKUP($B29,Year!$C$151:$DV$151,Year!$C$153:$DV$153)))))))</f>
        <v>0</v>
      </c>
      <c r="F29" s="81">
        <f ca="1">IF(ISNA(IF(OR(AND(YEAR($B$1)=YEAR(TODAY())+1,MONTH($B$1)&gt;=4),YEAR($B$1)&gt;YEAR(TODAY())+1,YEAR($B$1)&lt;YEAR(TODAY()),$B29=""),"",IF(AND(YEAR($B$1)=YEAR(TODAY())+1,MONTH($B$1)&lt;=3),LOOKUP($B29,Year!$C$241:$CQ$241,Year!$C$244:$CQ$244),IF(MONTH($B$1)&lt;=4,LOOKUP($B29,Year!$C$7:$DV$7,Year!$C$10:$DV$10),IF(AND(MONTH($B$1)&gt;=5,MONTH($B$1)&lt;=8),LOOKUP($B29,Year!$C$79:$DV$79,Year!$C$82:$DV$82),IF(MONTH($B$1)&gt;=9,LOOKUP($B29,Year!$C$151:$DV$151,Year!$C$154:$DV$154))))))),"",IF(OR(AND(YEAR($B$1)=YEAR(TODAY())+1,MONTH($B$1)&gt;=4),YEAR($B$1)&gt;YEAR(TODAY())+1,YEAR($B$1)&lt;YEAR(TODAY()),$B29=""),"",IF(AND(YEAR($B$1)=YEAR(TODAY())+1,MONTH($B$1)&lt;=3),LOOKUP($B29,Year!$C$241:$CQ$241,Year!$C$244:$CQ$244),IF(MONTH($B$1)&lt;=4,LOOKUP($B29,Year!$C$7:$DV$7,Year!$C$10:$DV$10),IF(AND(MONTH($B$1)&gt;=5,MONTH($B$1)&lt;=8),LOOKUP($B29,Year!$C$79:$DV$79,Year!$C$82:$DV$82),IF(MONTH($B$1)&gt;=9,LOOKUP($B29,Year!$C$151:$DV$151,Year!$C$154:$DV$154)))))))</f>
        <v>0</v>
      </c>
      <c r="G29" s="171"/>
      <c r="H29" s="2">
        <f t="shared" si="4"/>
        <v>42731</v>
      </c>
      <c r="I29" s="75">
        <f t="shared" si="7"/>
        <v>3</v>
      </c>
      <c r="J29" s="81">
        <f ca="1">IF(ISNA(IF(OR(AND(YEAR($H$1)=YEAR(TODAY())+1,MONTH($H$1)&gt;=4),YEAR($H$1)&gt;YEAR(TODAY())+1,YEAR($H$1)&lt;YEAR(TODAY()),$H29=""),"",IF(AND(YEAR($H$1)=YEAR(TODAY())+1,MONTH($H$1)&lt;=3),LOOKUP($H29,Year!$C$241:$CQ$241,Year!$C$242:$CQ$242),IF(MONTH($H$1)&lt;=4,LOOKUP($H29,Year!$C$7:$DV$7,Year!$C$8:$DV$8),IF(AND(MONTH($H$1)&gt;=5,MONTH($H$1)&lt;=8),LOOKUP($H29,Year!$C$79:$DV$79,Year!$C$80:$DV$80),IF(MONTH($H$1)&gt;=9,LOOKUP($H29,Year!$C$151:$DV$151,Year!$C$152:$DV$152))))))),"",IF(OR(AND(YEAR($H$1)=YEAR(TODAY())+1,MONTH($H$1)&gt;=4),YEAR($H$1)&gt;YEAR(TODAY())+1,YEAR($H$1)&lt;YEAR(TODAY()),$H29=""),"",IF(AND(YEAR($H$1)=YEAR(TODAY())+1,MONTH($H$1)&lt;=3),LOOKUP($H29,Year!$C$241:$CQ$241,Year!$C$242:$CQ$242),IF(MONTH($H$1)&lt;=4,LOOKUP($H29,Year!$C$7:$DV$7,Year!$C$8:$DV$8),IF(AND(MONTH($H$1)&gt;=5,MONTH($H$1)&lt;=8),LOOKUP($H29,Year!$C$79:$DV$79,Year!$C$80:$DV$80),IF(MONTH($H$1)&gt;=9,LOOKUP($H29,Year!$C$151:$DV$151,Year!$C$152:$DV$152)))))))</f>
        <v>0</v>
      </c>
      <c r="K29" s="81">
        <f ca="1">IF(ISNA(IF(OR(AND(YEAR($H$1)=YEAR(TODAY())+1,MONTH($H$1)&gt;=4),YEAR($H$1)&gt;YEAR(TODAY())+1,YEAR($H$1)&lt;YEAR(TODAY()),$H29=""),"",IF(AND(YEAR($H$1)=YEAR(TODAY())+1,MONTH($H$1)&lt;=3),LOOKUP($H29,Year!$C$241:$CQ$241,Year!$C$243:$CQ$243),IF(MONTH($H$1)&lt;=4,LOOKUP($H29,Year!$C$7:$DV$7,Year!$C$9:$DV$9),IF(AND(MONTH($H$1)&gt;=5,MONTH($H$1)&lt;=8),LOOKUP($H29,Year!$C$79:$DV$79,Year!$C$81:$DV$81),IF(MONTH($H$1)&gt;=9,LOOKUP($H29,Year!$C$151:$DV$151,Year!$C$153:$DV$153))))))),"",IF(OR(AND(YEAR($H$1)=YEAR(TODAY())+1,MONTH($H$1)&gt;=4),YEAR($H$1)&gt;YEAR(TODAY())+1,YEAR($H$1)&lt;YEAR(TODAY()),$H29=""),"",IF(AND(YEAR($H$1)=YEAR(TODAY())+1,MONTH($H$1)&lt;=3),LOOKUP($H29,Year!$C$241:$CQ$241,Year!$C$243:$CQ$243),IF(MONTH($H$1)&lt;=4,LOOKUP($H29,Year!$C$7:$DV$7,Year!$C$9:$DV$9),IF(AND(MONTH($H$1)&gt;=5,MONTH($H$1)&lt;=8),LOOKUP($H29,Year!$C$79:$DV$79,Year!$C$81:$DV$81),IF(MONTH($H$1)&gt;=9,LOOKUP($H29,Year!$C$151:$DV$151,Year!$C$153:$DV$153)))))))</f>
        <v>0</v>
      </c>
      <c r="L29" s="81">
        <f ca="1">IF(ISNA(IF(OR(AND(YEAR($H$1)=YEAR(TODAY())+1,MONTH($H$1)&gt;=4),YEAR($H$1)&gt;YEAR(TODAY())+1,YEAR($H$1)&lt;YEAR(TODAY()),$H29=""),"",IF(AND(YEAR($H$1)=YEAR(TODAY())+1,MONTH($H$1)&lt;=3),LOOKUP($H29,Year!$C$241:$CQ$241,Year!$C$244:$CQ$244),IF(MONTH($H$1)&lt;=4,LOOKUP($H29,Year!$C$7:$DV$7,Year!$C$10:$DV$10),IF(AND(MONTH($H$1)&gt;=5,MONTH($H$1)&lt;=8),LOOKUP($H29,Year!$C$79:$DV$79,Year!$C$82:$DV$82),IF(MONTH($H$1)&gt;=9,LOOKUP($H29,Year!$C$151:$DV$151,Year!$C$154:$DV$154))))))),"",IF(OR(AND(YEAR($H$1)=YEAR(TODAY())+1,MONTH($H$1)&gt;=4),YEAR($H$1)&gt;YEAR(TODAY())+1,YEAR($H$1)&lt;YEAR(TODAY()),$H29=""),"",IF(AND(YEAR($H$1)=YEAR(TODAY())+1,MONTH($H$1)&lt;=3),LOOKUP($H29,Year!$C$241:$CQ$241,Year!$C$244:$CQ$244),IF(MONTH($H$1)&lt;=4,LOOKUP($H29,Year!$C$7:$DV$7,Year!$C$10:$DV$10),IF(AND(MONTH($H$1)&gt;=5,MONTH($H$1)&lt;=8),LOOKUP($H29,Year!$C$79:$DV$79,Year!$C$82:$DV$82),IF(MONTH($H$1)&gt;=9,LOOKUP($H29,Year!$C$151:$DV$151,Year!$C$154:$DV$154)))))))</f>
        <v>0</v>
      </c>
      <c r="M29" s="171"/>
      <c r="N29" s="2">
        <f t="shared" si="5"/>
        <v>42762</v>
      </c>
      <c r="O29" s="75">
        <f t="shared" si="8"/>
        <v>6</v>
      </c>
      <c r="P29" s="81">
        <f ca="1">IF(ISNA(IF(OR(AND(YEAR($N$1)=YEAR(TODAY())+1,MONTH($N$1)&gt;=4),YEAR($N$1)&gt;YEAR(TODAY())+1,YEAR($N$1)&lt;YEAR(TODAY()),$N29=""),"",IF(AND(YEAR($N$1)=YEAR(TODAY())+1,MONTH($N$1)&lt;=3),LOOKUP($N29,Year!$C$241:$CQ$241,Year!$C$242:$CQ$242),IF(MONTH($N$1)&lt;=4,LOOKUP($N29,Year!$C$7:$DV$7,Year!$C$8:$DV$8),IF(AND(MONTH($N$1)&gt;=5,MONTH($N$1)&lt;=8),LOOKUP($N29,Year!$C$79:$DV$79,Year!$C$80:$DV$80),IF(MONTH($N$1)&gt;=9,LOOKUP($N29,Year!$C$151:$DV$151,Year!$C$152:$DV$152))))))),"",IF(OR(AND(YEAR($N$1)=YEAR(TODAY())+1,MONTH($N$1)&gt;=4),YEAR($N$1)&gt;YEAR(TODAY())+1,YEAR($N$1)&lt;YEAR(TODAY()),$N29=""),"",IF(AND(YEAR($N$1)=YEAR(TODAY())+1,MONTH($N$1)&lt;=3),LOOKUP($N29,Year!$C$241:$CQ$241,Year!$C$242:$CQ$242),IF(MONTH($N$1)&lt;=4,LOOKUP($N29,Year!$C$7:$DV$7,Year!$C$8:$DV$8),IF(AND(MONTH($N$1)&gt;=5,MONTH($N$1)&lt;=8),LOOKUP($N29,Year!$C$79:$DV$79,Year!$C$80:$DV$80),IF(MONTH($N$1)&gt;=9,LOOKUP($N29,Year!$C$151:$DV$151,Year!$C$152:$DV$152)))))))</f>
        <v>0</v>
      </c>
      <c r="Q29" s="81">
        <f ca="1">IF(ISNA(IF(OR(AND(YEAR($N$1)=YEAR(TODAY())+1,MONTH($N$1)&gt;=4),YEAR($N$1)&gt;YEAR(TODAY())+1,YEAR($N$1)&lt;YEAR(TODAY()),$N29=""),"",IF(AND(YEAR($N$1)=YEAR(TODAY())+1,MONTH($N$1)&lt;=3),LOOKUP($N29,Year!$C$241:$CQ$241,Year!$C$243:$CQ$243),IF(MONTH($N$1)&lt;=4,LOOKUP($N29,Year!$C$7:$DV$7,Year!$C$9:$DV$9),IF(AND(MONTH($N$1)&gt;=5,MONTH($N$1)&lt;=8),LOOKUP($N29,Year!$C$79:$DV$79,Year!$C$81:$DV$81),IF(MONTH($N$1)&gt;=9,LOOKUP($N29,Year!$C$151:$DV$151,Year!$C$153:$DV$153))))))),"",IF(OR(AND(YEAR($N$1)=YEAR(TODAY())+1,MONTH($N$1)&gt;=4),YEAR($N$1)&gt;YEAR(TODAY())+1,YEAR($N$1)&lt;YEAR(TODAY()),$N29=""),"",IF(AND(YEAR($N$1)=YEAR(TODAY())+1,MONTH($N$1)&lt;=3),LOOKUP($N29,Year!$C$241:$CQ$241,Year!$C$243:$CQ$243),IF(MONTH($N$1)&lt;=4,LOOKUP($N29,Year!$C$7:$DV$7,Year!$C$9:$DV$9),IF(AND(MONTH($N$1)&gt;=5,MONTH($N$1)&lt;=8),LOOKUP($N29,Year!$C$79:$DV$79,Year!$C$81:$DV$81),IF(MONTH($N$1)&gt;=9,LOOKUP($N29,Year!$C$151:$DV$151,Year!$C$153:$DV$153)))))))</f>
        <v>0</v>
      </c>
      <c r="R29" s="81">
        <f ca="1">IF(ISNA(IF(OR(AND(YEAR($N$1)=YEAR(TODAY())+1,MONTH($N$1)&gt;=4),YEAR($N$1)&gt;YEAR(TODAY())+1,YEAR($N$1)&lt;YEAR(TODAY()),$N29=""),"",IF(AND(YEAR($N$1)=YEAR(TODAY())+1,MONTH($N$1)&lt;=3),LOOKUP($N29,Year!$C$241:$CQ$241,Year!$C$244:$CQ$244),IF(MONTH($N$1)&lt;=4,LOOKUP($N29,Year!$C$7:$DV$7,Year!$C$10:$DV$10),IF(AND(MONTH($N$1)&gt;=5,MONTH($N$1)&lt;=8),LOOKUP($N29,Year!$C$79:$DV$79,Year!$C$82:$DV$82),IF(MONTH($N$1)&gt;=9,LOOKUP($N29,Year!$C$151:$DV$151,Year!$C$154:$DV$154))))))),"",IF(OR(AND(YEAR($N$1)=YEAR(TODAY())+1,MONTH($N$1)&gt;=4),YEAR($N$1)&gt;YEAR(TODAY())+1,YEAR($N$1)&lt;YEAR(TODAY()),$N29=""),"",IF(AND(YEAR($N$1)=YEAR(TODAY())+1,MONTH($N$1)&lt;=3),LOOKUP($N29,Year!$C$241:$CQ$241,Year!$C$244:$CQ$244),IF(MONTH($N$1)&lt;=4,LOOKUP($N29,Year!$C$7:$DV$7,Year!$C$10:$DV$10),IF(AND(MONTH($N$1)&gt;=5,MONTH($N$1)&lt;=8),LOOKUP($N29,Year!$C$79:$DV$79,Year!$C$82:$DV$82),IF(MONTH($N$1)&gt;=9,LOOKUP($N29,Year!$C$151:$DV$151,Year!$C$154:$DV$154)))))))</f>
        <v>0</v>
      </c>
    </row>
    <row r="30" spans="1:18" ht="13.5">
      <c r="A30" s="171"/>
      <c r="B30" s="2">
        <f t="shared" si="3"/>
        <v>42702</v>
      </c>
      <c r="C30" s="75">
        <f t="shared" si="6"/>
        <v>2</v>
      </c>
      <c r="D30" s="81">
        <f ca="1">IF(ISNA(IF(OR(AND(YEAR($B$1)=YEAR(TODAY())+1,MONTH($B$1)&gt;=4),YEAR($B$1)&gt;YEAR(TODAY())+1,YEAR($B$1)&lt;YEAR(TODAY()),$B30=""),"",IF(AND(YEAR($B$1)=YEAR(TODAY())+1,MONTH($B$1)&lt;=3),LOOKUP($B30,Year!$C$241:$CQ$241,Year!$C$242:$CQ$242),IF(MONTH($B$1)&lt;=4,LOOKUP($B30,Year!$C$7:$DV$7,Year!$C$8:$DV$8),IF(AND(MONTH($B$1)&gt;=5,MONTH($B$1)&lt;=8),LOOKUP($B30,Year!$C$79:$DV$79,Year!$C$80:$DV$80),IF(MONTH($B$1)&gt;=9,LOOKUP($B30,Year!$C$151:$DV$151,Year!$C$152:$DV$152))))))),"",IF(OR(AND(YEAR($B$1)=YEAR(TODAY())+1,MONTH($B$1)&gt;=4),YEAR($B$1)&gt;YEAR(TODAY())+1,YEAR($B$1)&lt;YEAR(TODAY()),$B30=""),"",IF(AND(YEAR($B$1)=YEAR(TODAY())+1,MONTH($B$1)&lt;=3),LOOKUP($B30,Year!$C$241:$CQ$241,Year!$C$242:$CQ$242),IF(MONTH($B$1)&lt;=4,LOOKUP($B30,Year!$C$7:$DV$7,Year!$C$8:$DV$8),IF(AND(MONTH($B$1)&gt;=5,MONTH($B$1)&lt;=8),LOOKUP($B30,Year!$C$79:$DV$79,Year!$C$80:$DV$80),IF(MONTH($B$1)&gt;=9,LOOKUP($B30,Year!$C$151:$DV$151,Year!$C$152:$DV$152)))))))</f>
        <v>0</v>
      </c>
      <c r="E30" s="81">
        <f ca="1">IF(ISNA(IF(OR(AND(YEAR($B$1)=YEAR(TODAY())+1,MONTH($B$1)&gt;=4),YEAR($B$1)&gt;YEAR(TODAY())+1,YEAR($B$1)&lt;YEAR(TODAY()),$B30=""),"",IF(AND(YEAR($B$1)=YEAR(TODAY())+1,MONTH($B$1)&lt;=3),LOOKUP($B30,Year!$C$241:$CQ$241,Year!$C$243:$CQ$243),IF(MONTH($B$1)&lt;=4,LOOKUP($B30,Year!$C$7:$DV$7,Year!$C$9:$DV$9),IF(AND(MONTH($B$1)&gt;=5,MONTH($B$1)&lt;=8),LOOKUP($B30,Year!$C$79:$DV$79,Year!$C$81:$DV$81),IF(MONTH($B$1)&gt;=9,LOOKUP($B30,Year!$C$151:$DV$151,Year!$C$153:$DV$153))))))),"",IF(OR(AND(YEAR($B$1)=YEAR(TODAY())+1,MONTH($B$1)&gt;=4),YEAR($B$1)&gt;YEAR(TODAY())+1,YEAR($B$1)&lt;YEAR(TODAY()),$B30=""),"",IF(AND(YEAR($B$1)=YEAR(TODAY())+1,MONTH($B$1)&lt;=3),LOOKUP($B30,Year!$C$241:$CQ$241,Year!$C$243:$CQ$243),IF(MONTH($B$1)&lt;=4,LOOKUP($B30,Year!$C$7:$DV$7,Year!$C$9:$DV$9),IF(AND(MONTH($B$1)&gt;=5,MONTH($B$1)&lt;=8),LOOKUP($B30,Year!$C$79:$DV$79,Year!$C$81:$DV$81),IF(MONTH($B$1)&gt;=9,LOOKUP($B30,Year!$C$151:$DV$151,Year!$C$153:$DV$153)))))))</f>
        <v>0</v>
      </c>
      <c r="F30" s="81">
        <f ca="1">IF(ISNA(IF(OR(AND(YEAR($B$1)=YEAR(TODAY())+1,MONTH($B$1)&gt;=4),YEAR($B$1)&gt;YEAR(TODAY())+1,YEAR($B$1)&lt;YEAR(TODAY()),$B30=""),"",IF(AND(YEAR($B$1)=YEAR(TODAY())+1,MONTH($B$1)&lt;=3),LOOKUP($B30,Year!$C$241:$CQ$241,Year!$C$244:$CQ$244),IF(MONTH($B$1)&lt;=4,LOOKUP($B30,Year!$C$7:$DV$7,Year!$C$10:$DV$10),IF(AND(MONTH($B$1)&gt;=5,MONTH($B$1)&lt;=8),LOOKUP($B30,Year!$C$79:$DV$79,Year!$C$82:$DV$82),IF(MONTH($B$1)&gt;=9,LOOKUP($B30,Year!$C$151:$DV$151,Year!$C$154:$DV$154))))))),"",IF(OR(AND(YEAR($B$1)=YEAR(TODAY())+1,MONTH($B$1)&gt;=4),YEAR($B$1)&gt;YEAR(TODAY())+1,YEAR($B$1)&lt;YEAR(TODAY()),$B30=""),"",IF(AND(YEAR($B$1)=YEAR(TODAY())+1,MONTH($B$1)&lt;=3),LOOKUP($B30,Year!$C$241:$CQ$241,Year!$C$244:$CQ$244),IF(MONTH($B$1)&lt;=4,LOOKUP($B30,Year!$C$7:$DV$7,Year!$C$10:$DV$10),IF(AND(MONTH($B$1)&gt;=5,MONTH($B$1)&lt;=8),LOOKUP($B30,Year!$C$79:$DV$79,Year!$C$82:$DV$82),IF(MONTH($B$1)&gt;=9,LOOKUP($B30,Year!$C$151:$DV$151,Year!$C$154:$DV$154)))))))</f>
        <v>0</v>
      </c>
      <c r="G30" s="171"/>
      <c r="H30" s="2">
        <f t="shared" si="4"/>
        <v>42732</v>
      </c>
      <c r="I30" s="75">
        <f t="shared" si="7"/>
        <v>4</v>
      </c>
      <c r="J30" s="81">
        <f ca="1">IF(ISNA(IF(OR(AND(YEAR($H$1)=YEAR(TODAY())+1,MONTH($H$1)&gt;=4),YEAR($H$1)&gt;YEAR(TODAY())+1,YEAR($H$1)&lt;YEAR(TODAY()),$H30=""),"",IF(AND(YEAR($H$1)=YEAR(TODAY())+1,MONTH($H$1)&lt;=3),LOOKUP($H30,Year!$C$241:$CQ$241,Year!$C$242:$CQ$242),IF(MONTH($H$1)&lt;=4,LOOKUP($H30,Year!$C$7:$DV$7,Year!$C$8:$DV$8),IF(AND(MONTH($H$1)&gt;=5,MONTH($H$1)&lt;=8),LOOKUP($H30,Year!$C$79:$DV$79,Year!$C$80:$DV$80),IF(MONTH($H$1)&gt;=9,LOOKUP($H30,Year!$C$151:$DV$151,Year!$C$152:$DV$152))))))),"",IF(OR(AND(YEAR($H$1)=YEAR(TODAY())+1,MONTH($H$1)&gt;=4),YEAR($H$1)&gt;YEAR(TODAY())+1,YEAR($H$1)&lt;YEAR(TODAY()),$H30=""),"",IF(AND(YEAR($H$1)=YEAR(TODAY())+1,MONTH($H$1)&lt;=3),LOOKUP($H30,Year!$C$241:$CQ$241,Year!$C$242:$CQ$242),IF(MONTH($H$1)&lt;=4,LOOKUP($H30,Year!$C$7:$DV$7,Year!$C$8:$DV$8),IF(AND(MONTH($H$1)&gt;=5,MONTH($H$1)&lt;=8),LOOKUP($H30,Year!$C$79:$DV$79,Year!$C$80:$DV$80),IF(MONTH($H$1)&gt;=9,LOOKUP($H30,Year!$C$151:$DV$151,Year!$C$152:$DV$152)))))))</f>
        <v>0</v>
      </c>
      <c r="K30" s="81">
        <f ca="1">IF(ISNA(IF(OR(AND(YEAR($H$1)=YEAR(TODAY())+1,MONTH($H$1)&gt;=4),YEAR($H$1)&gt;YEAR(TODAY())+1,YEAR($H$1)&lt;YEAR(TODAY()),$H30=""),"",IF(AND(YEAR($H$1)=YEAR(TODAY())+1,MONTH($H$1)&lt;=3),LOOKUP($H30,Year!$C$241:$CQ$241,Year!$C$243:$CQ$243),IF(MONTH($H$1)&lt;=4,LOOKUP($H30,Year!$C$7:$DV$7,Year!$C$9:$DV$9),IF(AND(MONTH($H$1)&gt;=5,MONTH($H$1)&lt;=8),LOOKUP($H30,Year!$C$79:$DV$79,Year!$C$81:$DV$81),IF(MONTH($H$1)&gt;=9,LOOKUP($H30,Year!$C$151:$DV$151,Year!$C$153:$DV$153))))))),"",IF(OR(AND(YEAR($H$1)=YEAR(TODAY())+1,MONTH($H$1)&gt;=4),YEAR($H$1)&gt;YEAR(TODAY())+1,YEAR($H$1)&lt;YEAR(TODAY()),$H30=""),"",IF(AND(YEAR($H$1)=YEAR(TODAY())+1,MONTH($H$1)&lt;=3),LOOKUP($H30,Year!$C$241:$CQ$241,Year!$C$243:$CQ$243),IF(MONTH($H$1)&lt;=4,LOOKUP($H30,Year!$C$7:$DV$7,Year!$C$9:$DV$9),IF(AND(MONTH($H$1)&gt;=5,MONTH($H$1)&lt;=8),LOOKUP($H30,Year!$C$79:$DV$79,Year!$C$81:$DV$81),IF(MONTH($H$1)&gt;=9,LOOKUP($H30,Year!$C$151:$DV$151,Year!$C$153:$DV$153)))))))</f>
        <v>0</v>
      </c>
      <c r="L30" s="81">
        <f ca="1">IF(ISNA(IF(OR(AND(YEAR($H$1)=YEAR(TODAY())+1,MONTH($H$1)&gt;=4),YEAR($H$1)&gt;YEAR(TODAY())+1,YEAR($H$1)&lt;YEAR(TODAY()),$H30=""),"",IF(AND(YEAR($H$1)=YEAR(TODAY())+1,MONTH($H$1)&lt;=3),LOOKUP($H30,Year!$C$241:$CQ$241,Year!$C$244:$CQ$244),IF(MONTH($H$1)&lt;=4,LOOKUP($H30,Year!$C$7:$DV$7,Year!$C$10:$DV$10),IF(AND(MONTH($H$1)&gt;=5,MONTH($H$1)&lt;=8),LOOKUP($H30,Year!$C$79:$DV$79,Year!$C$82:$DV$82),IF(MONTH($H$1)&gt;=9,LOOKUP($H30,Year!$C$151:$DV$151,Year!$C$154:$DV$154))))))),"",IF(OR(AND(YEAR($H$1)=YEAR(TODAY())+1,MONTH($H$1)&gt;=4),YEAR($H$1)&gt;YEAR(TODAY())+1,YEAR($H$1)&lt;YEAR(TODAY()),$H30=""),"",IF(AND(YEAR($H$1)=YEAR(TODAY())+1,MONTH($H$1)&lt;=3),LOOKUP($H30,Year!$C$241:$CQ$241,Year!$C$244:$CQ$244),IF(MONTH($H$1)&lt;=4,LOOKUP($H30,Year!$C$7:$DV$7,Year!$C$10:$DV$10),IF(AND(MONTH($H$1)&gt;=5,MONTH($H$1)&lt;=8),LOOKUP($H30,Year!$C$79:$DV$79,Year!$C$82:$DV$82),IF(MONTH($H$1)&gt;=9,LOOKUP($H30,Year!$C$151:$DV$151,Year!$C$154:$DV$154)))))))</f>
        <v>0</v>
      </c>
      <c r="M30" s="171"/>
      <c r="N30" s="2">
        <f t="shared" si="5"/>
        <v>42763</v>
      </c>
      <c r="O30" s="75">
        <f t="shared" si="8"/>
        <v>7</v>
      </c>
      <c r="P30" s="81">
        <f ca="1">IF(ISNA(IF(OR(AND(YEAR($N$1)=YEAR(TODAY())+1,MONTH($N$1)&gt;=4),YEAR($N$1)&gt;YEAR(TODAY())+1,YEAR($N$1)&lt;YEAR(TODAY()),$N30=""),"",IF(AND(YEAR($N$1)=YEAR(TODAY())+1,MONTH($N$1)&lt;=3),LOOKUP($N30,Year!$C$241:$CQ$241,Year!$C$242:$CQ$242),IF(MONTH($N$1)&lt;=4,LOOKUP($N30,Year!$C$7:$DV$7,Year!$C$8:$DV$8),IF(AND(MONTH($N$1)&gt;=5,MONTH($N$1)&lt;=8),LOOKUP($N30,Year!$C$79:$DV$79,Year!$C$80:$DV$80),IF(MONTH($N$1)&gt;=9,LOOKUP($N30,Year!$C$151:$DV$151,Year!$C$152:$DV$152))))))),"",IF(OR(AND(YEAR($N$1)=YEAR(TODAY())+1,MONTH($N$1)&gt;=4),YEAR($N$1)&gt;YEAR(TODAY())+1,YEAR($N$1)&lt;YEAR(TODAY()),$N30=""),"",IF(AND(YEAR($N$1)=YEAR(TODAY())+1,MONTH($N$1)&lt;=3),LOOKUP($N30,Year!$C$241:$CQ$241,Year!$C$242:$CQ$242),IF(MONTH($N$1)&lt;=4,LOOKUP($N30,Year!$C$7:$DV$7,Year!$C$8:$DV$8),IF(AND(MONTH($N$1)&gt;=5,MONTH($N$1)&lt;=8),LOOKUP($N30,Year!$C$79:$DV$79,Year!$C$80:$DV$80),IF(MONTH($N$1)&gt;=9,LOOKUP($N30,Year!$C$151:$DV$151,Year!$C$152:$DV$152)))))))</f>
        <v>0</v>
      </c>
      <c r="Q30" s="81">
        <f ca="1">IF(ISNA(IF(OR(AND(YEAR($N$1)=YEAR(TODAY())+1,MONTH($N$1)&gt;=4),YEAR($N$1)&gt;YEAR(TODAY())+1,YEAR($N$1)&lt;YEAR(TODAY()),$N30=""),"",IF(AND(YEAR($N$1)=YEAR(TODAY())+1,MONTH($N$1)&lt;=3),LOOKUP($N30,Year!$C$241:$CQ$241,Year!$C$243:$CQ$243),IF(MONTH($N$1)&lt;=4,LOOKUP($N30,Year!$C$7:$DV$7,Year!$C$9:$DV$9),IF(AND(MONTH($N$1)&gt;=5,MONTH($N$1)&lt;=8),LOOKUP($N30,Year!$C$79:$DV$79,Year!$C$81:$DV$81),IF(MONTH($N$1)&gt;=9,LOOKUP($N30,Year!$C$151:$DV$151,Year!$C$153:$DV$153))))))),"",IF(OR(AND(YEAR($N$1)=YEAR(TODAY())+1,MONTH($N$1)&gt;=4),YEAR($N$1)&gt;YEAR(TODAY())+1,YEAR($N$1)&lt;YEAR(TODAY()),$N30=""),"",IF(AND(YEAR($N$1)=YEAR(TODAY())+1,MONTH($N$1)&lt;=3),LOOKUP($N30,Year!$C$241:$CQ$241,Year!$C$243:$CQ$243),IF(MONTH($N$1)&lt;=4,LOOKUP($N30,Year!$C$7:$DV$7,Year!$C$9:$DV$9),IF(AND(MONTH($N$1)&gt;=5,MONTH($N$1)&lt;=8),LOOKUP($N30,Year!$C$79:$DV$79,Year!$C$81:$DV$81),IF(MONTH($N$1)&gt;=9,LOOKUP($N30,Year!$C$151:$DV$151,Year!$C$153:$DV$153)))))))</f>
        <v>0</v>
      </c>
      <c r="R30" s="81">
        <f ca="1">IF(ISNA(IF(OR(AND(YEAR($N$1)=YEAR(TODAY())+1,MONTH($N$1)&gt;=4),YEAR($N$1)&gt;YEAR(TODAY())+1,YEAR($N$1)&lt;YEAR(TODAY()),$N30=""),"",IF(AND(YEAR($N$1)=YEAR(TODAY())+1,MONTH($N$1)&lt;=3),LOOKUP($N30,Year!$C$241:$CQ$241,Year!$C$244:$CQ$244),IF(MONTH($N$1)&lt;=4,LOOKUP($N30,Year!$C$7:$DV$7,Year!$C$10:$DV$10),IF(AND(MONTH($N$1)&gt;=5,MONTH($N$1)&lt;=8),LOOKUP($N30,Year!$C$79:$DV$79,Year!$C$82:$DV$82),IF(MONTH($N$1)&gt;=9,LOOKUP($N30,Year!$C$151:$DV$151,Year!$C$154:$DV$154))))))),"",IF(OR(AND(YEAR($N$1)=YEAR(TODAY())+1,MONTH($N$1)&gt;=4),YEAR($N$1)&gt;YEAR(TODAY())+1,YEAR($N$1)&lt;YEAR(TODAY()),$N30=""),"",IF(AND(YEAR($N$1)=YEAR(TODAY())+1,MONTH($N$1)&lt;=3),LOOKUP($N30,Year!$C$241:$CQ$241,Year!$C$244:$CQ$244),IF(MONTH($N$1)&lt;=4,LOOKUP($N30,Year!$C$7:$DV$7,Year!$C$10:$DV$10),IF(AND(MONTH($N$1)&gt;=5,MONTH($N$1)&lt;=8),LOOKUP($N30,Year!$C$79:$DV$79,Year!$C$82:$DV$82),IF(MONTH($N$1)&gt;=9,LOOKUP($N30,Year!$C$151:$DV$151,Year!$C$154:$DV$154)))))))</f>
        <v>0</v>
      </c>
    </row>
    <row r="31" spans="1:18" ht="13.5">
      <c r="A31" s="171"/>
      <c r="B31" s="2">
        <f>IF(NOT(MONTH(B30+1)=MONTH(B$1)),"",B30+1)</f>
        <v>42703</v>
      </c>
      <c r="C31" s="75">
        <f aca="true" t="shared" si="9" ref="C31:C39">IF(B31="","",WEEKDAY(B31))</f>
        <v>3</v>
      </c>
      <c r="D31" s="81">
        <f ca="1">IF(ISNA(IF(OR(AND(YEAR($B$1)=YEAR(TODAY())+1,MONTH($B$1)&gt;=4),YEAR($B$1)&gt;YEAR(TODAY())+1,YEAR($B$1)&lt;YEAR(TODAY()),$B31=""),"",IF(AND(YEAR($B$1)=YEAR(TODAY())+1,MONTH($B$1)&lt;=3),LOOKUP($B31,Year!$C$241:$CQ$241,Year!$C$242:$CQ$242),IF(MONTH($B$1)&lt;=4,LOOKUP($B31,Year!$C$7:$DV$7,Year!$C$8:$DV$8),IF(AND(MONTH($B$1)&gt;=5,MONTH($B$1)&lt;=8),LOOKUP($B31,Year!$C$79:$DV$79,Year!$C$80:$DV$80),IF(MONTH($B$1)&gt;=9,LOOKUP($B31,Year!$C$151:$DV$151,Year!$C$152:$DV$152))))))),"",IF(OR(AND(YEAR($B$1)=YEAR(TODAY())+1,MONTH($B$1)&gt;=4),YEAR($B$1)&gt;YEAR(TODAY())+1,YEAR($B$1)&lt;YEAR(TODAY()),$B31=""),"",IF(AND(YEAR($B$1)=YEAR(TODAY())+1,MONTH($B$1)&lt;=3),LOOKUP($B31,Year!$C$241:$CQ$241,Year!$C$242:$CQ$242),IF(MONTH($B$1)&lt;=4,LOOKUP($B31,Year!$C$7:$DV$7,Year!$C$8:$DV$8),IF(AND(MONTH($B$1)&gt;=5,MONTH($B$1)&lt;=8),LOOKUP($B31,Year!$C$79:$DV$79,Year!$C$80:$DV$80),IF(MONTH($B$1)&gt;=9,LOOKUP($B31,Year!$C$151:$DV$151,Year!$C$152:$DV$152)))))))</f>
        <v>0</v>
      </c>
      <c r="E31" s="81">
        <f ca="1">IF(ISNA(IF(OR(AND(YEAR($B$1)=YEAR(TODAY())+1,MONTH($B$1)&gt;=4),YEAR($B$1)&gt;YEAR(TODAY())+1,YEAR($B$1)&lt;YEAR(TODAY()),$B31=""),"",IF(AND(YEAR($B$1)=YEAR(TODAY())+1,MONTH($B$1)&lt;=3),LOOKUP($B31,Year!$C$241:$CQ$241,Year!$C$243:$CQ$243),IF(MONTH($B$1)&lt;=4,LOOKUP($B31,Year!$C$7:$DV$7,Year!$C$9:$DV$9),IF(AND(MONTH($B$1)&gt;=5,MONTH($B$1)&lt;=8),LOOKUP($B31,Year!$C$79:$DV$79,Year!$C$81:$DV$81),IF(MONTH($B$1)&gt;=9,LOOKUP($B31,Year!$C$151:$DV$151,Year!$C$153:$DV$153))))))),"",IF(OR(AND(YEAR($B$1)=YEAR(TODAY())+1,MONTH($B$1)&gt;=4),YEAR($B$1)&gt;YEAR(TODAY())+1,YEAR($B$1)&lt;YEAR(TODAY()),$B31=""),"",IF(AND(YEAR($B$1)=YEAR(TODAY())+1,MONTH($B$1)&lt;=3),LOOKUP($B31,Year!$C$241:$CQ$241,Year!$C$243:$CQ$243),IF(MONTH($B$1)&lt;=4,LOOKUP($B31,Year!$C$7:$DV$7,Year!$C$9:$DV$9),IF(AND(MONTH($B$1)&gt;=5,MONTH($B$1)&lt;=8),LOOKUP($B31,Year!$C$79:$DV$79,Year!$C$81:$DV$81),IF(MONTH($B$1)&gt;=9,LOOKUP($B31,Year!$C$151:$DV$151,Year!$C$153:$DV$153)))))))</f>
        <v>0</v>
      </c>
      <c r="F31" s="81">
        <f ca="1">IF(ISNA(IF(OR(AND(YEAR($B$1)=YEAR(TODAY())+1,MONTH($B$1)&gt;=4),YEAR($B$1)&gt;YEAR(TODAY())+1,YEAR($B$1)&lt;YEAR(TODAY()),$B31=""),"",IF(AND(YEAR($B$1)=YEAR(TODAY())+1,MONTH($B$1)&lt;=3),LOOKUP($B31,Year!$C$241:$CQ$241,Year!$C$244:$CQ$244),IF(MONTH($B$1)&lt;=4,LOOKUP($B31,Year!$C$7:$DV$7,Year!$C$10:$DV$10),IF(AND(MONTH($B$1)&gt;=5,MONTH($B$1)&lt;=8),LOOKUP($B31,Year!$C$79:$DV$79,Year!$C$82:$DV$82),IF(MONTH($B$1)&gt;=9,LOOKUP($B31,Year!$C$151:$DV$151,Year!$C$154:$DV$154))))))),"",IF(OR(AND(YEAR($B$1)=YEAR(TODAY())+1,MONTH($B$1)&gt;=4),YEAR($B$1)&gt;YEAR(TODAY())+1,YEAR($B$1)&lt;YEAR(TODAY()),$B31=""),"",IF(AND(YEAR($B$1)=YEAR(TODAY())+1,MONTH($B$1)&lt;=3),LOOKUP($B31,Year!$C$241:$CQ$241,Year!$C$244:$CQ$244),IF(MONTH($B$1)&lt;=4,LOOKUP($B31,Year!$C$7:$DV$7,Year!$C$10:$DV$10),IF(AND(MONTH($B$1)&gt;=5,MONTH($B$1)&lt;=8),LOOKUP($B31,Year!$C$79:$DV$79,Year!$C$82:$DV$82),IF(MONTH($B$1)&gt;=9,LOOKUP($B31,Year!$C$151:$DV$151,Year!$C$154:$DV$154)))))))</f>
        <v>0</v>
      </c>
      <c r="G31" s="171"/>
      <c r="H31" s="2">
        <f>IF(NOT(MONTH(H30+1)=MONTH(H$1)),"",H30+1)</f>
        <v>42733</v>
      </c>
      <c r="I31" s="75">
        <f aca="true" t="shared" si="10" ref="I31:I39">IF(H31="","",WEEKDAY(H31))</f>
        <v>5</v>
      </c>
      <c r="J31" s="81">
        <f ca="1">IF(ISNA(IF(OR(AND(YEAR($H$1)=YEAR(TODAY())+1,MONTH($H$1)&gt;=4),YEAR($H$1)&gt;YEAR(TODAY())+1,YEAR($H$1)&lt;YEAR(TODAY()),$H31=""),"",IF(AND(YEAR($H$1)=YEAR(TODAY())+1,MONTH($H$1)&lt;=3),LOOKUP($H31,Year!$C$241:$CQ$241,Year!$C$242:$CQ$242),IF(MONTH($H$1)&lt;=4,LOOKUP($H31,Year!$C$7:$DV$7,Year!$C$8:$DV$8),IF(AND(MONTH($H$1)&gt;=5,MONTH($H$1)&lt;=8),LOOKUP($H31,Year!$C$79:$DV$79,Year!$C$80:$DV$80),IF(MONTH($H$1)&gt;=9,LOOKUP($H31,Year!$C$151:$DV$151,Year!$C$152:$DV$152))))))),"",IF(OR(AND(YEAR($H$1)=YEAR(TODAY())+1,MONTH($H$1)&gt;=4),YEAR($H$1)&gt;YEAR(TODAY())+1,YEAR($H$1)&lt;YEAR(TODAY()),$H31=""),"",IF(AND(YEAR($H$1)=YEAR(TODAY())+1,MONTH($H$1)&lt;=3),LOOKUP($H31,Year!$C$241:$CQ$241,Year!$C$242:$CQ$242),IF(MONTH($H$1)&lt;=4,LOOKUP($H31,Year!$C$7:$DV$7,Year!$C$8:$DV$8),IF(AND(MONTH($H$1)&gt;=5,MONTH($H$1)&lt;=8),LOOKUP($H31,Year!$C$79:$DV$79,Year!$C$80:$DV$80),IF(MONTH($H$1)&gt;=9,LOOKUP($H31,Year!$C$151:$DV$151,Year!$C$152:$DV$152)))))))</f>
        <v>0</v>
      </c>
      <c r="K31" s="81">
        <f ca="1">IF(ISNA(IF(OR(AND(YEAR($H$1)=YEAR(TODAY())+1,MONTH($H$1)&gt;=4),YEAR($H$1)&gt;YEAR(TODAY())+1,YEAR($H$1)&lt;YEAR(TODAY()),$H31=""),"",IF(AND(YEAR($H$1)=YEAR(TODAY())+1,MONTH($H$1)&lt;=3),LOOKUP($H31,Year!$C$241:$CQ$241,Year!$C$243:$CQ$243),IF(MONTH($H$1)&lt;=4,LOOKUP($H31,Year!$C$7:$DV$7,Year!$C$9:$DV$9),IF(AND(MONTH($H$1)&gt;=5,MONTH($H$1)&lt;=8),LOOKUP($H31,Year!$C$79:$DV$79,Year!$C$81:$DV$81),IF(MONTH($H$1)&gt;=9,LOOKUP($H31,Year!$C$151:$DV$151,Year!$C$153:$DV$153))))))),"",IF(OR(AND(YEAR($H$1)=YEAR(TODAY())+1,MONTH($H$1)&gt;=4),YEAR($H$1)&gt;YEAR(TODAY())+1,YEAR($H$1)&lt;YEAR(TODAY()),$H31=""),"",IF(AND(YEAR($H$1)=YEAR(TODAY())+1,MONTH($H$1)&lt;=3),LOOKUP($H31,Year!$C$241:$CQ$241,Year!$C$243:$CQ$243),IF(MONTH($H$1)&lt;=4,LOOKUP($H31,Year!$C$7:$DV$7,Year!$C$9:$DV$9),IF(AND(MONTH($H$1)&gt;=5,MONTH($H$1)&lt;=8),LOOKUP($H31,Year!$C$79:$DV$79,Year!$C$81:$DV$81),IF(MONTH($H$1)&gt;=9,LOOKUP($H31,Year!$C$151:$DV$151,Year!$C$153:$DV$153)))))))</f>
        <v>0</v>
      </c>
      <c r="L31" s="81">
        <f ca="1">IF(ISNA(IF(OR(AND(YEAR($H$1)=YEAR(TODAY())+1,MONTH($H$1)&gt;=4),YEAR($H$1)&gt;YEAR(TODAY())+1,YEAR($H$1)&lt;YEAR(TODAY()),$H31=""),"",IF(AND(YEAR($H$1)=YEAR(TODAY())+1,MONTH($H$1)&lt;=3),LOOKUP($H31,Year!$C$241:$CQ$241,Year!$C$244:$CQ$244),IF(MONTH($H$1)&lt;=4,LOOKUP($H31,Year!$C$7:$DV$7,Year!$C$10:$DV$10),IF(AND(MONTH($H$1)&gt;=5,MONTH($H$1)&lt;=8),LOOKUP($H31,Year!$C$79:$DV$79,Year!$C$82:$DV$82),IF(MONTH($H$1)&gt;=9,LOOKUP($H31,Year!$C$151:$DV$151,Year!$C$154:$DV$154))))))),"",IF(OR(AND(YEAR($H$1)=YEAR(TODAY())+1,MONTH($H$1)&gt;=4),YEAR($H$1)&gt;YEAR(TODAY())+1,YEAR($H$1)&lt;YEAR(TODAY()),$H31=""),"",IF(AND(YEAR($H$1)=YEAR(TODAY())+1,MONTH($H$1)&lt;=3),LOOKUP($H31,Year!$C$241:$CQ$241,Year!$C$244:$CQ$244),IF(MONTH($H$1)&lt;=4,LOOKUP($H31,Year!$C$7:$DV$7,Year!$C$10:$DV$10),IF(AND(MONTH($H$1)&gt;=5,MONTH($H$1)&lt;=8),LOOKUP($H31,Year!$C$79:$DV$79,Year!$C$82:$DV$82),IF(MONTH($H$1)&gt;=9,LOOKUP($H31,Year!$C$151:$DV$151,Year!$C$154:$DV$154)))))))</f>
        <v>0</v>
      </c>
      <c r="M31" s="171"/>
      <c r="N31" s="2">
        <f>IF(NOT(MONTH(N30+1)=MONTH(N$1)),"",N30+1)</f>
        <v>42764</v>
      </c>
      <c r="O31" s="75">
        <f aca="true" t="shared" si="11" ref="O31:O39">IF(N31="","",WEEKDAY(N31))</f>
        <v>1</v>
      </c>
      <c r="P31" s="81">
        <f ca="1">IF(ISNA(IF(OR(AND(YEAR($N$1)=YEAR(TODAY())+1,MONTH($N$1)&gt;=4),YEAR($N$1)&gt;YEAR(TODAY())+1,YEAR($N$1)&lt;YEAR(TODAY()),$N31=""),"",IF(AND(YEAR($N$1)=YEAR(TODAY())+1,MONTH($N$1)&lt;=3),LOOKUP($N31,Year!$C$241:$CQ$241,Year!$C$242:$CQ$242),IF(MONTH($N$1)&lt;=4,LOOKUP($N31,Year!$C$7:$DV$7,Year!$C$8:$DV$8),IF(AND(MONTH($N$1)&gt;=5,MONTH($N$1)&lt;=8),LOOKUP($N31,Year!$C$79:$DV$79,Year!$C$80:$DV$80),IF(MONTH($N$1)&gt;=9,LOOKUP($N31,Year!$C$151:$DV$151,Year!$C$152:$DV$152))))))),"",IF(OR(AND(YEAR($N$1)=YEAR(TODAY())+1,MONTH($N$1)&gt;=4),YEAR($N$1)&gt;YEAR(TODAY())+1,YEAR($N$1)&lt;YEAR(TODAY()),$N31=""),"",IF(AND(YEAR($N$1)=YEAR(TODAY())+1,MONTH($N$1)&lt;=3),LOOKUP($N31,Year!$C$241:$CQ$241,Year!$C$242:$CQ$242),IF(MONTH($N$1)&lt;=4,LOOKUP($N31,Year!$C$7:$DV$7,Year!$C$8:$DV$8),IF(AND(MONTH($N$1)&gt;=5,MONTH($N$1)&lt;=8),LOOKUP($N31,Year!$C$79:$DV$79,Year!$C$80:$DV$80),IF(MONTH($N$1)&gt;=9,LOOKUP($N31,Year!$C$151:$DV$151,Year!$C$152:$DV$152)))))))</f>
        <v>0</v>
      </c>
      <c r="Q31" s="81">
        <f ca="1">IF(ISNA(IF(OR(AND(YEAR($N$1)=YEAR(TODAY())+1,MONTH($N$1)&gt;=4),YEAR($N$1)&gt;YEAR(TODAY())+1,YEAR($N$1)&lt;YEAR(TODAY()),$N31=""),"",IF(AND(YEAR($N$1)=YEAR(TODAY())+1,MONTH($N$1)&lt;=3),LOOKUP($N31,Year!$C$241:$CQ$241,Year!$C$243:$CQ$243),IF(MONTH($N$1)&lt;=4,LOOKUP($N31,Year!$C$7:$DV$7,Year!$C$9:$DV$9),IF(AND(MONTH($N$1)&gt;=5,MONTH($N$1)&lt;=8),LOOKUP($N31,Year!$C$79:$DV$79,Year!$C$81:$DV$81),IF(MONTH($N$1)&gt;=9,LOOKUP($N31,Year!$C$151:$DV$151,Year!$C$153:$DV$153))))))),"",IF(OR(AND(YEAR($N$1)=YEAR(TODAY())+1,MONTH($N$1)&gt;=4),YEAR($N$1)&gt;YEAR(TODAY())+1,YEAR($N$1)&lt;YEAR(TODAY()),$N31=""),"",IF(AND(YEAR($N$1)=YEAR(TODAY())+1,MONTH($N$1)&lt;=3),LOOKUP($N31,Year!$C$241:$CQ$241,Year!$C$243:$CQ$243),IF(MONTH($N$1)&lt;=4,LOOKUP($N31,Year!$C$7:$DV$7,Year!$C$9:$DV$9),IF(AND(MONTH($N$1)&gt;=5,MONTH($N$1)&lt;=8),LOOKUP($N31,Year!$C$79:$DV$79,Year!$C$81:$DV$81),IF(MONTH($N$1)&gt;=9,LOOKUP($N31,Year!$C$151:$DV$151,Year!$C$153:$DV$153)))))))</f>
        <v>0</v>
      </c>
      <c r="R31" s="81">
        <f ca="1">IF(ISNA(IF(OR(AND(YEAR($N$1)=YEAR(TODAY())+1,MONTH($N$1)&gt;=4),YEAR($N$1)&gt;YEAR(TODAY())+1,YEAR($N$1)&lt;YEAR(TODAY()),$N31=""),"",IF(AND(YEAR($N$1)=YEAR(TODAY())+1,MONTH($N$1)&lt;=3),LOOKUP($N31,Year!$C$241:$CQ$241,Year!$C$244:$CQ$244),IF(MONTH($N$1)&lt;=4,LOOKUP($N31,Year!$C$7:$DV$7,Year!$C$10:$DV$10),IF(AND(MONTH($N$1)&gt;=5,MONTH($N$1)&lt;=8),LOOKUP($N31,Year!$C$79:$DV$79,Year!$C$82:$DV$82),IF(MONTH($N$1)&gt;=9,LOOKUP($N31,Year!$C$151:$DV$151,Year!$C$154:$DV$154))))))),"",IF(OR(AND(YEAR($N$1)=YEAR(TODAY())+1,MONTH($N$1)&gt;=4),YEAR($N$1)&gt;YEAR(TODAY())+1,YEAR($N$1)&lt;YEAR(TODAY()),$N31=""),"",IF(AND(YEAR($N$1)=YEAR(TODAY())+1,MONTH($N$1)&lt;=3),LOOKUP($N31,Year!$C$241:$CQ$241,Year!$C$244:$CQ$244),IF(MONTH($N$1)&lt;=4,LOOKUP($N31,Year!$C$7:$DV$7,Year!$C$10:$DV$10),IF(AND(MONTH($N$1)&gt;=5,MONTH($N$1)&lt;=8),LOOKUP($N31,Year!$C$79:$DV$79,Year!$C$82:$DV$82),IF(MONTH($N$1)&gt;=9,LOOKUP($N31,Year!$C$151:$DV$151,Year!$C$154:$DV$154)))))))</f>
        <v>0</v>
      </c>
    </row>
    <row r="32" spans="1:18" ht="13.5">
      <c r="A32" s="171"/>
      <c r="B32" s="2">
        <f aca="true" t="shared" si="12" ref="B32:B39">IF(B31="","",IF(NOT(MONTH(B31+1)=MONTH(B$1)),"",B31+1))</f>
        <v>42704</v>
      </c>
      <c r="C32" s="75">
        <f t="shared" si="9"/>
        <v>4</v>
      </c>
      <c r="D32" s="81">
        <f ca="1">IF(ISNA(IF(OR(AND(YEAR($B$1)=YEAR(TODAY())+1,MONTH($B$1)&gt;=4),YEAR($B$1)&gt;YEAR(TODAY())+1,YEAR($B$1)&lt;YEAR(TODAY()),$B32=""),"",IF(AND(YEAR($B$1)=YEAR(TODAY())+1,MONTH($B$1)&lt;=3),LOOKUP($B32,Year!$C$241:$CQ$241,Year!$C$242:$CQ$242),IF(MONTH($B$1)&lt;=4,LOOKUP($B32,Year!$C$7:$DV$7,Year!$C$8:$DV$8),IF(AND(MONTH($B$1)&gt;=5,MONTH($B$1)&lt;=8),LOOKUP($B32,Year!$C$79:$DV$79,Year!$C$80:$DV$80),IF(MONTH($B$1)&gt;=9,LOOKUP($B32,Year!$C$151:$DV$151,Year!$C$152:$DV$152))))))),"",IF(OR(AND(YEAR($B$1)=YEAR(TODAY())+1,MONTH($B$1)&gt;=4),YEAR($B$1)&gt;YEAR(TODAY())+1,YEAR($B$1)&lt;YEAR(TODAY()),$B32=""),"",IF(AND(YEAR($B$1)=YEAR(TODAY())+1,MONTH($B$1)&lt;=3),LOOKUP($B32,Year!$C$241:$CQ$241,Year!$C$242:$CQ$242),IF(MONTH($B$1)&lt;=4,LOOKUP($B32,Year!$C$7:$DV$7,Year!$C$8:$DV$8),IF(AND(MONTH($B$1)&gt;=5,MONTH($B$1)&lt;=8),LOOKUP($B32,Year!$C$79:$DV$79,Year!$C$80:$DV$80),IF(MONTH($B$1)&gt;=9,LOOKUP($B32,Year!$C$151:$DV$151,Year!$C$152:$DV$152)))))))</f>
        <v>0</v>
      </c>
      <c r="E32" s="81">
        <f ca="1">IF(ISNA(IF(OR(AND(YEAR($B$1)=YEAR(TODAY())+1,MONTH($B$1)&gt;=4),YEAR($B$1)&gt;YEAR(TODAY())+1,YEAR($B$1)&lt;YEAR(TODAY()),$B32=""),"",IF(AND(YEAR($B$1)=YEAR(TODAY())+1,MONTH($B$1)&lt;=3),LOOKUP($B32,Year!$C$241:$CQ$241,Year!$C$243:$CQ$243),IF(MONTH($B$1)&lt;=4,LOOKUP($B32,Year!$C$7:$DV$7,Year!$C$9:$DV$9),IF(AND(MONTH($B$1)&gt;=5,MONTH($B$1)&lt;=8),LOOKUP($B32,Year!$C$79:$DV$79,Year!$C$81:$DV$81),IF(MONTH($B$1)&gt;=9,LOOKUP($B32,Year!$C$151:$DV$151,Year!$C$153:$DV$153))))))),"",IF(OR(AND(YEAR($B$1)=YEAR(TODAY())+1,MONTH($B$1)&gt;=4),YEAR($B$1)&gt;YEAR(TODAY())+1,YEAR($B$1)&lt;YEAR(TODAY()),$B32=""),"",IF(AND(YEAR($B$1)=YEAR(TODAY())+1,MONTH($B$1)&lt;=3),LOOKUP($B32,Year!$C$241:$CQ$241,Year!$C$243:$CQ$243),IF(MONTH($B$1)&lt;=4,LOOKUP($B32,Year!$C$7:$DV$7,Year!$C$9:$DV$9),IF(AND(MONTH($B$1)&gt;=5,MONTH($B$1)&lt;=8),LOOKUP($B32,Year!$C$79:$DV$79,Year!$C$81:$DV$81),IF(MONTH($B$1)&gt;=9,LOOKUP($B32,Year!$C$151:$DV$151,Year!$C$153:$DV$153)))))))</f>
        <v>0</v>
      </c>
      <c r="F32" s="81">
        <f ca="1">IF(ISNA(IF(OR(AND(YEAR($B$1)=YEAR(TODAY())+1,MONTH($B$1)&gt;=4),YEAR($B$1)&gt;YEAR(TODAY())+1,YEAR($B$1)&lt;YEAR(TODAY()),$B32=""),"",IF(AND(YEAR($B$1)=YEAR(TODAY())+1,MONTH($B$1)&lt;=3),LOOKUP($B32,Year!$C$241:$CQ$241,Year!$C$244:$CQ$244),IF(MONTH($B$1)&lt;=4,LOOKUP($B32,Year!$C$7:$DV$7,Year!$C$10:$DV$10),IF(AND(MONTH($B$1)&gt;=5,MONTH($B$1)&lt;=8),LOOKUP($B32,Year!$C$79:$DV$79,Year!$C$82:$DV$82),IF(MONTH($B$1)&gt;=9,LOOKUP($B32,Year!$C$151:$DV$151,Year!$C$154:$DV$154))))))),"",IF(OR(AND(YEAR($B$1)=YEAR(TODAY())+1,MONTH($B$1)&gt;=4),YEAR($B$1)&gt;YEAR(TODAY())+1,YEAR($B$1)&lt;YEAR(TODAY()),$B32=""),"",IF(AND(YEAR($B$1)=YEAR(TODAY())+1,MONTH($B$1)&lt;=3),LOOKUP($B32,Year!$C$241:$CQ$241,Year!$C$244:$CQ$244),IF(MONTH($B$1)&lt;=4,LOOKUP($B32,Year!$C$7:$DV$7,Year!$C$10:$DV$10),IF(AND(MONTH($B$1)&gt;=5,MONTH($B$1)&lt;=8),LOOKUP($B32,Year!$C$79:$DV$79,Year!$C$82:$DV$82),IF(MONTH($B$1)&gt;=9,LOOKUP($B32,Year!$C$151:$DV$151,Year!$C$154:$DV$154)))))))</f>
        <v>0</v>
      </c>
      <c r="G32" s="171"/>
      <c r="H32" s="2">
        <f aca="true" t="shared" si="13" ref="H32:H39">IF(H31="","",IF(NOT(MONTH(H31+1)=MONTH(H$1)),"",H31+1))</f>
        <v>42734</v>
      </c>
      <c r="I32" s="75">
        <f t="shared" si="10"/>
        <v>6</v>
      </c>
      <c r="J32" s="81">
        <f ca="1">IF(ISNA(IF(OR(AND(YEAR($H$1)=YEAR(TODAY())+1,MONTH($H$1)&gt;=4),YEAR($H$1)&gt;YEAR(TODAY())+1,YEAR($H$1)&lt;YEAR(TODAY()),$H32=""),"",IF(AND(YEAR($H$1)=YEAR(TODAY())+1,MONTH($H$1)&lt;=3),LOOKUP($H32,Year!$C$241:$CQ$241,Year!$C$242:$CQ$242),IF(MONTH($H$1)&lt;=4,LOOKUP($H32,Year!$C$7:$DV$7,Year!$C$8:$DV$8),IF(AND(MONTH($H$1)&gt;=5,MONTH($H$1)&lt;=8),LOOKUP($H32,Year!$C$79:$DV$79,Year!$C$80:$DV$80),IF(MONTH($H$1)&gt;=9,LOOKUP($H32,Year!$C$151:$DV$151,Year!$C$152:$DV$152))))))),"",IF(OR(AND(YEAR($H$1)=YEAR(TODAY())+1,MONTH($H$1)&gt;=4),YEAR($H$1)&gt;YEAR(TODAY())+1,YEAR($H$1)&lt;YEAR(TODAY()),$H32=""),"",IF(AND(YEAR($H$1)=YEAR(TODAY())+1,MONTH($H$1)&lt;=3),LOOKUP($H32,Year!$C$241:$CQ$241,Year!$C$242:$CQ$242),IF(MONTH($H$1)&lt;=4,LOOKUP($H32,Year!$C$7:$DV$7,Year!$C$8:$DV$8),IF(AND(MONTH($H$1)&gt;=5,MONTH($H$1)&lt;=8),LOOKUP($H32,Year!$C$79:$DV$79,Year!$C$80:$DV$80),IF(MONTH($H$1)&gt;=9,LOOKUP($H32,Year!$C$151:$DV$151,Year!$C$152:$DV$152)))))))</f>
        <v>0</v>
      </c>
      <c r="K32" s="81">
        <f ca="1">IF(ISNA(IF(OR(AND(YEAR($H$1)=YEAR(TODAY())+1,MONTH($H$1)&gt;=4),YEAR($H$1)&gt;YEAR(TODAY())+1,YEAR($H$1)&lt;YEAR(TODAY()),$H32=""),"",IF(AND(YEAR($H$1)=YEAR(TODAY())+1,MONTH($H$1)&lt;=3),LOOKUP($H32,Year!$C$241:$CQ$241,Year!$C$243:$CQ$243),IF(MONTH($H$1)&lt;=4,LOOKUP($H32,Year!$C$7:$DV$7,Year!$C$9:$DV$9),IF(AND(MONTH($H$1)&gt;=5,MONTH($H$1)&lt;=8),LOOKUP($H32,Year!$C$79:$DV$79,Year!$C$81:$DV$81),IF(MONTH($H$1)&gt;=9,LOOKUP($H32,Year!$C$151:$DV$151,Year!$C$153:$DV$153))))))),"",IF(OR(AND(YEAR($H$1)=YEAR(TODAY())+1,MONTH($H$1)&gt;=4),YEAR($H$1)&gt;YEAR(TODAY())+1,YEAR($H$1)&lt;YEAR(TODAY()),$H32=""),"",IF(AND(YEAR($H$1)=YEAR(TODAY())+1,MONTH($H$1)&lt;=3),LOOKUP($H32,Year!$C$241:$CQ$241,Year!$C$243:$CQ$243),IF(MONTH($H$1)&lt;=4,LOOKUP($H32,Year!$C$7:$DV$7,Year!$C$9:$DV$9),IF(AND(MONTH($H$1)&gt;=5,MONTH($H$1)&lt;=8),LOOKUP($H32,Year!$C$79:$DV$79,Year!$C$81:$DV$81),IF(MONTH($H$1)&gt;=9,LOOKUP($H32,Year!$C$151:$DV$151,Year!$C$153:$DV$153)))))))</f>
        <v>0</v>
      </c>
      <c r="L32" s="81">
        <f ca="1">IF(ISNA(IF(OR(AND(YEAR($H$1)=YEAR(TODAY())+1,MONTH($H$1)&gt;=4),YEAR($H$1)&gt;YEAR(TODAY())+1,YEAR($H$1)&lt;YEAR(TODAY()),$H32=""),"",IF(AND(YEAR($H$1)=YEAR(TODAY())+1,MONTH($H$1)&lt;=3),LOOKUP($H32,Year!$C$241:$CQ$241,Year!$C$244:$CQ$244),IF(MONTH($H$1)&lt;=4,LOOKUP($H32,Year!$C$7:$DV$7,Year!$C$10:$DV$10),IF(AND(MONTH($H$1)&gt;=5,MONTH($H$1)&lt;=8),LOOKUP($H32,Year!$C$79:$DV$79,Year!$C$82:$DV$82),IF(MONTH($H$1)&gt;=9,LOOKUP($H32,Year!$C$151:$DV$151,Year!$C$154:$DV$154))))))),"",IF(OR(AND(YEAR($H$1)=YEAR(TODAY())+1,MONTH($H$1)&gt;=4),YEAR($H$1)&gt;YEAR(TODAY())+1,YEAR($H$1)&lt;YEAR(TODAY()),$H32=""),"",IF(AND(YEAR($H$1)=YEAR(TODAY())+1,MONTH($H$1)&lt;=3),LOOKUP($H32,Year!$C$241:$CQ$241,Year!$C$244:$CQ$244),IF(MONTH($H$1)&lt;=4,LOOKUP($H32,Year!$C$7:$DV$7,Year!$C$10:$DV$10),IF(AND(MONTH($H$1)&gt;=5,MONTH($H$1)&lt;=8),LOOKUP($H32,Year!$C$79:$DV$79,Year!$C$82:$DV$82),IF(MONTH($H$1)&gt;=9,LOOKUP($H32,Year!$C$151:$DV$151,Year!$C$154:$DV$154)))))))</f>
        <v>0</v>
      </c>
      <c r="M32" s="171"/>
      <c r="N32" s="2">
        <f aca="true" t="shared" si="14" ref="N32:N39">IF(N31="","",IF(NOT(MONTH(N31+1)=MONTH(N$1)),"",N31+1))</f>
        <v>42765</v>
      </c>
      <c r="O32" s="75">
        <f t="shared" si="11"/>
        <v>2</v>
      </c>
      <c r="P32" s="81">
        <f ca="1">IF(ISNA(IF(OR(AND(YEAR($N$1)=YEAR(TODAY())+1,MONTH($N$1)&gt;=4),YEAR($N$1)&gt;YEAR(TODAY())+1,YEAR($N$1)&lt;YEAR(TODAY()),$N32=""),"",IF(AND(YEAR($N$1)=YEAR(TODAY())+1,MONTH($N$1)&lt;=3),LOOKUP($N32,Year!$C$241:$CQ$241,Year!$C$242:$CQ$242),IF(MONTH($N$1)&lt;=4,LOOKUP($N32,Year!$C$7:$DV$7,Year!$C$8:$DV$8),IF(AND(MONTH($N$1)&gt;=5,MONTH($N$1)&lt;=8),LOOKUP($N32,Year!$C$79:$DV$79,Year!$C$80:$DV$80),IF(MONTH($N$1)&gt;=9,LOOKUP($N32,Year!$C$151:$DV$151,Year!$C$152:$DV$152))))))),"",IF(OR(AND(YEAR($N$1)=YEAR(TODAY())+1,MONTH($N$1)&gt;=4),YEAR($N$1)&gt;YEAR(TODAY())+1,YEAR($N$1)&lt;YEAR(TODAY()),$N32=""),"",IF(AND(YEAR($N$1)=YEAR(TODAY())+1,MONTH($N$1)&lt;=3),LOOKUP($N32,Year!$C$241:$CQ$241,Year!$C$242:$CQ$242),IF(MONTH($N$1)&lt;=4,LOOKUP($N32,Year!$C$7:$DV$7,Year!$C$8:$DV$8),IF(AND(MONTH($N$1)&gt;=5,MONTH($N$1)&lt;=8),LOOKUP($N32,Year!$C$79:$DV$79,Year!$C$80:$DV$80),IF(MONTH($N$1)&gt;=9,LOOKUP($N32,Year!$C$151:$DV$151,Year!$C$152:$DV$152)))))))</f>
        <v>0</v>
      </c>
      <c r="Q32" s="81">
        <f ca="1">IF(ISNA(IF(OR(AND(YEAR($N$1)=YEAR(TODAY())+1,MONTH($N$1)&gt;=4),YEAR($N$1)&gt;YEAR(TODAY())+1,YEAR($N$1)&lt;YEAR(TODAY()),$N32=""),"",IF(AND(YEAR($N$1)=YEAR(TODAY())+1,MONTH($N$1)&lt;=3),LOOKUP($N32,Year!$C$241:$CQ$241,Year!$C$243:$CQ$243),IF(MONTH($N$1)&lt;=4,LOOKUP($N32,Year!$C$7:$DV$7,Year!$C$9:$DV$9),IF(AND(MONTH($N$1)&gt;=5,MONTH($N$1)&lt;=8),LOOKUP($N32,Year!$C$79:$DV$79,Year!$C$81:$DV$81),IF(MONTH($N$1)&gt;=9,LOOKUP($N32,Year!$C$151:$DV$151,Year!$C$153:$DV$153))))))),"",IF(OR(AND(YEAR($N$1)=YEAR(TODAY())+1,MONTH($N$1)&gt;=4),YEAR($N$1)&gt;YEAR(TODAY())+1,YEAR($N$1)&lt;YEAR(TODAY()),$N32=""),"",IF(AND(YEAR($N$1)=YEAR(TODAY())+1,MONTH($N$1)&lt;=3),LOOKUP($N32,Year!$C$241:$CQ$241,Year!$C$243:$CQ$243),IF(MONTH($N$1)&lt;=4,LOOKUP($N32,Year!$C$7:$DV$7,Year!$C$9:$DV$9),IF(AND(MONTH($N$1)&gt;=5,MONTH($N$1)&lt;=8),LOOKUP($N32,Year!$C$79:$DV$79,Year!$C$81:$DV$81),IF(MONTH($N$1)&gt;=9,LOOKUP($N32,Year!$C$151:$DV$151,Year!$C$153:$DV$153)))))))</f>
        <v>0</v>
      </c>
      <c r="R32" s="81">
        <f ca="1">IF(ISNA(IF(OR(AND(YEAR($N$1)=YEAR(TODAY())+1,MONTH($N$1)&gt;=4),YEAR($N$1)&gt;YEAR(TODAY())+1,YEAR($N$1)&lt;YEAR(TODAY()),$N32=""),"",IF(AND(YEAR($N$1)=YEAR(TODAY())+1,MONTH($N$1)&lt;=3),LOOKUP($N32,Year!$C$241:$CQ$241,Year!$C$244:$CQ$244),IF(MONTH($N$1)&lt;=4,LOOKUP($N32,Year!$C$7:$DV$7,Year!$C$10:$DV$10),IF(AND(MONTH($N$1)&gt;=5,MONTH($N$1)&lt;=8),LOOKUP($N32,Year!$C$79:$DV$79,Year!$C$82:$DV$82),IF(MONTH($N$1)&gt;=9,LOOKUP($N32,Year!$C$151:$DV$151,Year!$C$154:$DV$154))))))),"",IF(OR(AND(YEAR($N$1)=YEAR(TODAY())+1,MONTH($N$1)&gt;=4),YEAR($N$1)&gt;YEAR(TODAY())+1,YEAR($N$1)&lt;YEAR(TODAY()),$N32=""),"",IF(AND(YEAR($N$1)=YEAR(TODAY())+1,MONTH($N$1)&lt;=3),LOOKUP($N32,Year!$C$241:$CQ$241,Year!$C$244:$CQ$244),IF(MONTH($N$1)&lt;=4,LOOKUP($N32,Year!$C$7:$DV$7,Year!$C$10:$DV$10),IF(AND(MONTH($N$1)&gt;=5,MONTH($N$1)&lt;=8),LOOKUP($N32,Year!$C$79:$DV$79,Year!$C$82:$DV$82),IF(MONTH($N$1)&gt;=9,LOOKUP($N32,Year!$C$151:$DV$151,Year!$C$154:$DV$154)))))))</f>
        <v>0</v>
      </c>
    </row>
    <row r="33" spans="1:18" ht="13.5">
      <c r="A33" s="171"/>
      <c r="B33" s="2">
        <f t="shared" si="12"/>
      </c>
      <c r="C33" s="75">
        <f t="shared" si="9"/>
      </c>
      <c r="D33" s="81">
        <f ca="1">IF(ISNA(IF(OR(AND(YEAR($B$1)=YEAR(TODAY())+1,MONTH($B$1)&gt;=4),YEAR($B$1)&gt;YEAR(TODAY())+1,YEAR($B$1)&lt;YEAR(TODAY()),$B33=""),"",IF(AND(YEAR($B$1)=YEAR(TODAY())+1,MONTH($B$1)&lt;=3),LOOKUP($B33,Year!$C$241:$CQ$241,Year!$C$242:$CQ$242),IF(MONTH($B$1)&lt;=4,LOOKUP($B33,Year!$C$7:$DV$7,Year!$C$8:$DV$8),IF(AND(MONTH($B$1)&gt;=5,MONTH($B$1)&lt;=8),LOOKUP($B33,Year!$C$79:$DV$79,Year!$C$80:$DV$80),IF(MONTH($B$1)&gt;=9,LOOKUP($B33,Year!$C$151:$DV$151,Year!$C$152:$DV$152))))))),"",IF(OR(AND(YEAR($B$1)=YEAR(TODAY())+1,MONTH($B$1)&gt;=4),YEAR($B$1)&gt;YEAR(TODAY())+1,YEAR($B$1)&lt;YEAR(TODAY()),$B33=""),"",IF(AND(YEAR($B$1)=YEAR(TODAY())+1,MONTH($B$1)&lt;=3),LOOKUP($B33,Year!$C$241:$CQ$241,Year!$C$242:$CQ$242),IF(MONTH($B$1)&lt;=4,LOOKUP($B33,Year!$C$7:$DV$7,Year!$C$8:$DV$8),IF(AND(MONTH($B$1)&gt;=5,MONTH($B$1)&lt;=8),LOOKUP($B33,Year!$C$79:$DV$79,Year!$C$80:$DV$80),IF(MONTH($B$1)&gt;=9,LOOKUP($B33,Year!$C$151:$DV$151,Year!$C$152:$DV$152)))))))</f>
      </c>
      <c r="E33" s="81">
        <f ca="1">IF(ISNA(IF(OR(AND(YEAR($B$1)=YEAR(TODAY())+1,MONTH($B$1)&gt;=4),YEAR($B$1)&gt;YEAR(TODAY())+1,YEAR($B$1)&lt;YEAR(TODAY()),$B33=""),"",IF(AND(YEAR($B$1)=YEAR(TODAY())+1,MONTH($B$1)&lt;=3),LOOKUP($B33,Year!$C$241:$CQ$241,Year!$C$243:$CQ$243),IF(MONTH($B$1)&lt;=4,LOOKUP($B33,Year!$C$7:$DV$7,Year!$C$9:$DV$9),IF(AND(MONTH($B$1)&gt;=5,MONTH($B$1)&lt;=8),LOOKUP($B33,Year!$C$79:$DV$79,Year!$C$81:$DV$81),IF(MONTH($B$1)&gt;=9,LOOKUP($B33,Year!$C$151:$DV$151,Year!$C$153:$DV$153))))))),"",IF(OR(AND(YEAR($B$1)=YEAR(TODAY())+1,MONTH($B$1)&gt;=4),YEAR($B$1)&gt;YEAR(TODAY())+1,YEAR($B$1)&lt;YEAR(TODAY()),$B33=""),"",IF(AND(YEAR($B$1)=YEAR(TODAY())+1,MONTH($B$1)&lt;=3),LOOKUP($B33,Year!$C$241:$CQ$241,Year!$C$243:$CQ$243),IF(MONTH($B$1)&lt;=4,LOOKUP($B33,Year!$C$7:$DV$7,Year!$C$9:$DV$9),IF(AND(MONTH($B$1)&gt;=5,MONTH($B$1)&lt;=8),LOOKUP($B33,Year!$C$79:$DV$79,Year!$C$81:$DV$81),IF(MONTH($B$1)&gt;=9,LOOKUP($B33,Year!$C$151:$DV$151,Year!$C$153:$DV$153)))))))</f>
      </c>
      <c r="F33" s="81">
        <f ca="1">IF(ISNA(IF(OR(AND(YEAR($B$1)=YEAR(TODAY())+1,MONTH($B$1)&gt;=4),YEAR($B$1)&gt;YEAR(TODAY())+1,YEAR($B$1)&lt;YEAR(TODAY()),$B33=""),"",IF(AND(YEAR($B$1)=YEAR(TODAY())+1,MONTH($B$1)&lt;=3),LOOKUP($B33,Year!$C$241:$CQ$241,Year!$C$244:$CQ$244),IF(MONTH($B$1)&lt;=4,LOOKUP($B33,Year!$C$7:$DV$7,Year!$C$10:$DV$10),IF(AND(MONTH($B$1)&gt;=5,MONTH($B$1)&lt;=8),LOOKUP($B33,Year!$C$79:$DV$79,Year!$C$82:$DV$82),IF(MONTH($B$1)&gt;=9,LOOKUP($B33,Year!$C$151:$DV$151,Year!$C$154:$DV$154))))))),"",IF(OR(AND(YEAR($B$1)=YEAR(TODAY())+1,MONTH($B$1)&gt;=4),YEAR($B$1)&gt;YEAR(TODAY())+1,YEAR($B$1)&lt;YEAR(TODAY()),$B33=""),"",IF(AND(YEAR($B$1)=YEAR(TODAY())+1,MONTH($B$1)&lt;=3),LOOKUP($B33,Year!$C$241:$CQ$241,Year!$C$244:$CQ$244),IF(MONTH($B$1)&lt;=4,LOOKUP($B33,Year!$C$7:$DV$7,Year!$C$10:$DV$10),IF(AND(MONTH($B$1)&gt;=5,MONTH($B$1)&lt;=8),LOOKUP($B33,Year!$C$79:$DV$79,Year!$C$82:$DV$82),IF(MONTH($B$1)&gt;=9,LOOKUP($B33,Year!$C$151:$DV$151,Year!$C$154:$DV$154)))))))</f>
      </c>
      <c r="G33" s="171"/>
      <c r="H33" s="2">
        <f t="shared" si="13"/>
        <v>42735</v>
      </c>
      <c r="I33" s="75">
        <f t="shared" si="10"/>
        <v>7</v>
      </c>
      <c r="J33" s="81">
        <f ca="1">IF(ISNA(IF(OR(AND(YEAR($H$1)=YEAR(TODAY())+1,MONTH($H$1)&gt;=4),YEAR($H$1)&gt;YEAR(TODAY())+1,YEAR($H$1)&lt;YEAR(TODAY()),$H33=""),"",IF(AND(YEAR($H$1)=YEAR(TODAY())+1,MONTH($H$1)&lt;=3),LOOKUP($H33,Year!$C$241:$CQ$241,Year!$C$242:$CQ$242),IF(MONTH($H$1)&lt;=4,LOOKUP($H33,Year!$C$7:$DV$7,Year!$C$8:$DV$8),IF(AND(MONTH($H$1)&gt;=5,MONTH($H$1)&lt;=8),LOOKUP($H33,Year!$C$79:$DV$79,Year!$C$80:$DV$80),IF(MONTH($H$1)&gt;=9,LOOKUP($H33,Year!$C$151:$DV$151,Year!$C$152:$DV$152))))))),"",IF(OR(AND(YEAR($H$1)=YEAR(TODAY())+1,MONTH($H$1)&gt;=4),YEAR($H$1)&gt;YEAR(TODAY())+1,YEAR($H$1)&lt;YEAR(TODAY()),$H33=""),"",IF(AND(YEAR($H$1)=YEAR(TODAY())+1,MONTH($H$1)&lt;=3),LOOKUP($H33,Year!$C$241:$CQ$241,Year!$C$242:$CQ$242),IF(MONTH($H$1)&lt;=4,LOOKUP($H33,Year!$C$7:$DV$7,Year!$C$8:$DV$8),IF(AND(MONTH($H$1)&gt;=5,MONTH($H$1)&lt;=8),LOOKUP($H33,Year!$C$79:$DV$79,Year!$C$80:$DV$80),IF(MONTH($H$1)&gt;=9,LOOKUP($H33,Year!$C$151:$DV$151,Year!$C$152:$DV$152)))))))</f>
        <v>0</v>
      </c>
      <c r="K33" s="81">
        <f ca="1">IF(ISNA(IF(OR(AND(YEAR($H$1)=YEAR(TODAY())+1,MONTH($H$1)&gt;=4),YEAR($H$1)&gt;YEAR(TODAY())+1,YEAR($H$1)&lt;YEAR(TODAY()),$H33=""),"",IF(AND(YEAR($H$1)=YEAR(TODAY())+1,MONTH($H$1)&lt;=3),LOOKUP($H33,Year!$C$241:$CQ$241,Year!$C$243:$CQ$243),IF(MONTH($H$1)&lt;=4,LOOKUP($H33,Year!$C$7:$DV$7,Year!$C$9:$DV$9),IF(AND(MONTH($H$1)&gt;=5,MONTH($H$1)&lt;=8),LOOKUP($H33,Year!$C$79:$DV$79,Year!$C$81:$DV$81),IF(MONTH($H$1)&gt;=9,LOOKUP($H33,Year!$C$151:$DV$151,Year!$C$153:$DV$153))))))),"",IF(OR(AND(YEAR($H$1)=YEAR(TODAY())+1,MONTH($H$1)&gt;=4),YEAR($H$1)&gt;YEAR(TODAY())+1,YEAR($H$1)&lt;YEAR(TODAY()),$H33=""),"",IF(AND(YEAR($H$1)=YEAR(TODAY())+1,MONTH($H$1)&lt;=3),LOOKUP($H33,Year!$C$241:$CQ$241,Year!$C$243:$CQ$243),IF(MONTH($H$1)&lt;=4,LOOKUP($H33,Year!$C$7:$DV$7,Year!$C$9:$DV$9),IF(AND(MONTH($H$1)&gt;=5,MONTH($H$1)&lt;=8),LOOKUP($H33,Year!$C$79:$DV$79,Year!$C$81:$DV$81),IF(MONTH($H$1)&gt;=9,LOOKUP($H33,Year!$C$151:$DV$151,Year!$C$153:$DV$153)))))))</f>
        <v>0</v>
      </c>
      <c r="L33" s="81">
        <f ca="1">IF(ISNA(IF(OR(AND(YEAR($H$1)=YEAR(TODAY())+1,MONTH($H$1)&gt;=4),YEAR($H$1)&gt;YEAR(TODAY())+1,YEAR($H$1)&lt;YEAR(TODAY()),$H33=""),"",IF(AND(YEAR($H$1)=YEAR(TODAY())+1,MONTH($H$1)&lt;=3),LOOKUP($H33,Year!$C$241:$CQ$241,Year!$C$244:$CQ$244),IF(MONTH($H$1)&lt;=4,LOOKUP($H33,Year!$C$7:$DV$7,Year!$C$10:$DV$10),IF(AND(MONTH($H$1)&gt;=5,MONTH($H$1)&lt;=8),LOOKUP($H33,Year!$C$79:$DV$79,Year!$C$82:$DV$82),IF(MONTH($H$1)&gt;=9,LOOKUP($H33,Year!$C$151:$DV$151,Year!$C$154:$DV$154))))))),"",IF(OR(AND(YEAR($H$1)=YEAR(TODAY())+1,MONTH($H$1)&gt;=4),YEAR($H$1)&gt;YEAR(TODAY())+1,YEAR($H$1)&lt;YEAR(TODAY()),$H33=""),"",IF(AND(YEAR($H$1)=YEAR(TODAY())+1,MONTH($H$1)&lt;=3),LOOKUP($H33,Year!$C$241:$CQ$241,Year!$C$244:$CQ$244),IF(MONTH($H$1)&lt;=4,LOOKUP($H33,Year!$C$7:$DV$7,Year!$C$10:$DV$10),IF(AND(MONTH($H$1)&gt;=5,MONTH($H$1)&lt;=8),LOOKUP($H33,Year!$C$79:$DV$79,Year!$C$82:$DV$82),IF(MONTH($H$1)&gt;=9,LOOKUP($H33,Year!$C$151:$DV$151,Year!$C$154:$DV$154)))))))</f>
        <v>0</v>
      </c>
      <c r="M33" s="171"/>
      <c r="N33" s="2">
        <f t="shared" si="14"/>
        <v>42766</v>
      </c>
      <c r="O33" s="75">
        <f t="shared" si="11"/>
        <v>3</v>
      </c>
      <c r="P33" s="81">
        <f ca="1">IF(ISNA(IF(OR(AND(YEAR($N$1)=YEAR(TODAY())+1,MONTH($N$1)&gt;=4),YEAR($N$1)&gt;YEAR(TODAY())+1,YEAR($N$1)&lt;YEAR(TODAY()),$N33=""),"",IF(AND(YEAR($N$1)=YEAR(TODAY())+1,MONTH($N$1)&lt;=3),LOOKUP($N33,Year!$C$241:$CQ$241,Year!$C$242:$CQ$242),IF(MONTH($N$1)&lt;=4,LOOKUP($N33,Year!$C$7:$DV$7,Year!$C$8:$DV$8),IF(AND(MONTH($N$1)&gt;=5,MONTH($N$1)&lt;=8),LOOKUP($N33,Year!$C$79:$DV$79,Year!$C$80:$DV$80),IF(MONTH($N$1)&gt;=9,LOOKUP($N33,Year!$C$151:$DV$151,Year!$C$152:$DV$152))))))),"",IF(OR(AND(YEAR($N$1)=YEAR(TODAY())+1,MONTH($N$1)&gt;=4),YEAR($N$1)&gt;YEAR(TODAY())+1,YEAR($N$1)&lt;YEAR(TODAY()),$N33=""),"",IF(AND(YEAR($N$1)=YEAR(TODAY())+1,MONTH($N$1)&lt;=3),LOOKUP($N33,Year!$C$241:$CQ$241,Year!$C$242:$CQ$242),IF(MONTH($N$1)&lt;=4,LOOKUP($N33,Year!$C$7:$DV$7,Year!$C$8:$DV$8),IF(AND(MONTH($N$1)&gt;=5,MONTH($N$1)&lt;=8),LOOKUP($N33,Year!$C$79:$DV$79,Year!$C$80:$DV$80),IF(MONTH($N$1)&gt;=9,LOOKUP($N33,Year!$C$151:$DV$151,Year!$C$152:$DV$152)))))))</f>
        <v>0</v>
      </c>
      <c r="Q33" s="81">
        <f ca="1">IF(ISNA(IF(OR(AND(YEAR($N$1)=YEAR(TODAY())+1,MONTH($N$1)&gt;=4),YEAR($N$1)&gt;YEAR(TODAY())+1,YEAR($N$1)&lt;YEAR(TODAY()),$N33=""),"",IF(AND(YEAR($N$1)=YEAR(TODAY())+1,MONTH($N$1)&lt;=3),LOOKUP($N33,Year!$C$241:$CQ$241,Year!$C$243:$CQ$243),IF(MONTH($N$1)&lt;=4,LOOKUP($N33,Year!$C$7:$DV$7,Year!$C$9:$DV$9),IF(AND(MONTH($N$1)&gt;=5,MONTH($N$1)&lt;=8),LOOKUP($N33,Year!$C$79:$DV$79,Year!$C$81:$DV$81),IF(MONTH($N$1)&gt;=9,LOOKUP($N33,Year!$C$151:$DV$151,Year!$C$153:$DV$153))))))),"",IF(OR(AND(YEAR($N$1)=YEAR(TODAY())+1,MONTH($N$1)&gt;=4),YEAR($N$1)&gt;YEAR(TODAY())+1,YEAR($N$1)&lt;YEAR(TODAY()),$N33=""),"",IF(AND(YEAR($N$1)=YEAR(TODAY())+1,MONTH($N$1)&lt;=3),LOOKUP($N33,Year!$C$241:$CQ$241,Year!$C$243:$CQ$243),IF(MONTH($N$1)&lt;=4,LOOKUP($N33,Year!$C$7:$DV$7,Year!$C$9:$DV$9),IF(AND(MONTH($N$1)&gt;=5,MONTH($N$1)&lt;=8),LOOKUP($N33,Year!$C$79:$DV$79,Year!$C$81:$DV$81),IF(MONTH($N$1)&gt;=9,LOOKUP($N33,Year!$C$151:$DV$151,Year!$C$153:$DV$153)))))))</f>
        <v>0</v>
      </c>
      <c r="R33" s="81">
        <f ca="1">IF(ISNA(IF(OR(AND(YEAR($N$1)=YEAR(TODAY())+1,MONTH($N$1)&gt;=4),YEAR($N$1)&gt;YEAR(TODAY())+1,YEAR($N$1)&lt;YEAR(TODAY()),$N33=""),"",IF(AND(YEAR($N$1)=YEAR(TODAY())+1,MONTH($N$1)&lt;=3),LOOKUP($N33,Year!$C$241:$CQ$241,Year!$C$244:$CQ$244),IF(MONTH($N$1)&lt;=4,LOOKUP($N33,Year!$C$7:$DV$7,Year!$C$10:$DV$10),IF(AND(MONTH($N$1)&gt;=5,MONTH($N$1)&lt;=8),LOOKUP($N33,Year!$C$79:$DV$79,Year!$C$82:$DV$82),IF(MONTH($N$1)&gt;=9,LOOKUP($N33,Year!$C$151:$DV$151,Year!$C$154:$DV$154))))))),"",IF(OR(AND(YEAR($N$1)=YEAR(TODAY())+1,MONTH($N$1)&gt;=4),YEAR($N$1)&gt;YEAR(TODAY())+1,YEAR($N$1)&lt;YEAR(TODAY()),$N33=""),"",IF(AND(YEAR($N$1)=YEAR(TODAY())+1,MONTH($N$1)&lt;=3),LOOKUP($N33,Year!$C$241:$CQ$241,Year!$C$244:$CQ$244),IF(MONTH($N$1)&lt;=4,LOOKUP($N33,Year!$C$7:$DV$7,Year!$C$10:$DV$10),IF(AND(MONTH($N$1)&gt;=5,MONTH($N$1)&lt;=8),LOOKUP($N33,Year!$C$79:$DV$79,Year!$C$82:$DV$82),IF(MONTH($N$1)&gt;=9,LOOKUP($N33,Year!$C$151:$DV$151,Year!$C$154:$DV$154)))))))</f>
        <v>0</v>
      </c>
    </row>
    <row r="34" spans="1:18" ht="13.5">
      <c r="A34" s="171"/>
      <c r="B34" s="2">
        <f t="shared" si="12"/>
      </c>
      <c r="C34" s="75">
        <f t="shared" si="9"/>
      </c>
      <c r="D34" s="81">
        <f ca="1">IF(ISNA(IF(OR(AND(YEAR($B$1)=YEAR(TODAY())+1,MONTH($B$1)&gt;=4),YEAR($B$1)&gt;YEAR(TODAY())+1,YEAR($B$1)&lt;YEAR(TODAY()),$B34=""),"",IF(AND(YEAR($B$1)=YEAR(TODAY())+1,MONTH($B$1)&lt;=3),LOOKUP($B34,Year!$C$241:$CQ$241,Year!$C$242:$CQ$242),IF(MONTH($B$1)&lt;=4,LOOKUP($B34,Year!$C$7:$DV$7,Year!$C$8:$DV$8),IF(AND(MONTH($B$1)&gt;=5,MONTH($B$1)&lt;=8),LOOKUP($B34,Year!$C$79:$DV$79,Year!$C$80:$DV$80),IF(MONTH($B$1)&gt;=9,LOOKUP($B34,Year!$C$151:$DV$151,Year!$C$152:$DV$152))))))),"",IF(OR(AND(YEAR($B$1)=YEAR(TODAY())+1,MONTH($B$1)&gt;=4),YEAR($B$1)&gt;YEAR(TODAY())+1,YEAR($B$1)&lt;YEAR(TODAY()),$B34=""),"",IF(AND(YEAR($B$1)=YEAR(TODAY())+1,MONTH($B$1)&lt;=3),LOOKUP($B34,Year!$C$241:$CQ$241,Year!$C$242:$CQ$242),IF(MONTH($B$1)&lt;=4,LOOKUP($B34,Year!$C$7:$DV$7,Year!$C$8:$DV$8),IF(AND(MONTH($B$1)&gt;=5,MONTH($B$1)&lt;=8),LOOKUP($B34,Year!$C$79:$DV$79,Year!$C$80:$DV$80),IF(MONTH($B$1)&gt;=9,LOOKUP($B34,Year!$C$151:$DV$151,Year!$C$152:$DV$152)))))))</f>
      </c>
      <c r="E34" s="81">
        <f ca="1">IF(ISNA(IF(OR(AND(YEAR($B$1)=YEAR(TODAY())+1,MONTH($B$1)&gt;=4),YEAR($B$1)&gt;YEAR(TODAY())+1,YEAR($B$1)&lt;YEAR(TODAY()),$B34=""),"",IF(AND(YEAR($B$1)=YEAR(TODAY())+1,MONTH($B$1)&lt;=3),LOOKUP($B34,Year!$C$241:$CQ$241,Year!$C$243:$CQ$243),IF(MONTH($B$1)&lt;=4,LOOKUP($B34,Year!$C$7:$DV$7,Year!$C$9:$DV$9),IF(AND(MONTH($B$1)&gt;=5,MONTH($B$1)&lt;=8),LOOKUP($B34,Year!$C$79:$DV$79,Year!$C$81:$DV$81),IF(MONTH($B$1)&gt;=9,LOOKUP($B34,Year!$C$151:$DV$151,Year!$C$153:$DV$153))))))),"",IF(OR(AND(YEAR($B$1)=YEAR(TODAY())+1,MONTH($B$1)&gt;=4),YEAR($B$1)&gt;YEAR(TODAY())+1,YEAR($B$1)&lt;YEAR(TODAY()),$B34=""),"",IF(AND(YEAR($B$1)=YEAR(TODAY())+1,MONTH($B$1)&lt;=3),LOOKUP($B34,Year!$C$241:$CQ$241,Year!$C$243:$CQ$243),IF(MONTH($B$1)&lt;=4,LOOKUP($B34,Year!$C$7:$DV$7,Year!$C$9:$DV$9),IF(AND(MONTH($B$1)&gt;=5,MONTH($B$1)&lt;=8),LOOKUP($B34,Year!$C$79:$DV$79,Year!$C$81:$DV$81),IF(MONTH($B$1)&gt;=9,LOOKUP($B34,Year!$C$151:$DV$151,Year!$C$153:$DV$153)))))))</f>
      </c>
      <c r="F34" s="81">
        <f ca="1">IF(ISNA(IF(OR(AND(YEAR($B$1)=YEAR(TODAY())+1,MONTH($B$1)&gt;=4),YEAR($B$1)&gt;YEAR(TODAY())+1,YEAR($B$1)&lt;YEAR(TODAY()),$B34=""),"",IF(AND(YEAR($B$1)=YEAR(TODAY())+1,MONTH($B$1)&lt;=3),LOOKUP($B34,Year!$C$241:$CQ$241,Year!$C$244:$CQ$244),IF(MONTH($B$1)&lt;=4,LOOKUP($B34,Year!$C$7:$DV$7,Year!$C$10:$DV$10),IF(AND(MONTH($B$1)&gt;=5,MONTH($B$1)&lt;=8),LOOKUP($B34,Year!$C$79:$DV$79,Year!$C$82:$DV$82),IF(MONTH($B$1)&gt;=9,LOOKUP($B34,Year!$C$151:$DV$151,Year!$C$154:$DV$154))))))),"",IF(OR(AND(YEAR($B$1)=YEAR(TODAY())+1,MONTH($B$1)&gt;=4),YEAR($B$1)&gt;YEAR(TODAY())+1,YEAR($B$1)&lt;YEAR(TODAY()),$B34=""),"",IF(AND(YEAR($B$1)=YEAR(TODAY())+1,MONTH($B$1)&lt;=3),LOOKUP($B34,Year!$C$241:$CQ$241,Year!$C$244:$CQ$244),IF(MONTH($B$1)&lt;=4,LOOKUP($B34,Year!$C$7:$DV$7,Year!$C$10:$DV$10),IF(AND(MONTH($B$1)&gt;=5,MONTH($B$1)&lt;=8),LOOKUP($B34,Year!$C$79:$DV$79,Year!$C$82:$DV$82),IF(MONTH($B$1)&gt;=9,LOOKUP($B34,Year!$C$151:$DV$151,Year!$C$154:$DV$154)))))))</f>
      </c>
      <c r="G34" s="171"/>
      <c r="H34" s="2">
        <f t="shared" si="13"/>
      </c>
      <c r="I34" s="75">
        <f t="shared" si="10"/>
      </c>
      <c r="J34" s="81">
        <f ca="1">IF(ISNA(IF(OR(AND(YEAR($H$1)=YEAR(TODAY())+1,MONTH($H$1)&gt;=4),YEAR($H$1)&gt;YEAR(TODAY())+1,YEAR($H$1)&lt;YEAR(TODAY()),$H34=""),"",IF(AND(YEAR($H$1)=YEAR(TODAY())+1,MONTH($H$1)&lt;=3),LOOKUP($H34,Year!$C$241:$CQ$241,Year!$C$242:$CQ$242),IF(MONTH($H$1)&lt;=4,LOOKUP($H34,Year!$C$7:$DV$7,Year!$C$8:$DV$8),IF(AND(MONTH($H$1)&gt;=5,MONTH($H$1)&lt;=8),LOOKUP($H34,Year!$C$79:$DV$79,Year!$C$80:$DV$80),IF(MONTH($H$1)&gt;=9,LOOKUP($H34,Year!$C$151:$DV$151,Year!$C$152:$DV$152))))))),"",IF(OR(AND(YEAR($H$1)=YEAR(TODAY())+1,MONTH($H$1)&gt;=4),YEAR($H$1)&gt;YEAR(TODAY())+1,YEAR($H$1)&lt;YEAR(TODAY()),$H34=""),"",IF(AND(YEAR($H$1)=YEAR(TODAY())+1,MONTH($H$1)&lt;=3),LOOKUP($H34,Year!$C$241:$CQ$241,Year!$C$242:$CQ$242),IF(MONTH($H$1)&lt;=4,LOOKUP($H34,Year!$C$7:$DV$7,Year!$C$8:$DV$8),IF(AND(MONTH($H$1)&gt;=5,MONTH($H$1)&lt;=8),LOOKUP($H34,Year!$C$79:$DV$79,Year!$C$80:$DV$80),IF(MONTH($H$1)&gt;=9,LOOKUP($H34,Year!$C$151:$DV$151,Year!$C$152:$DV$152)))))))</f>
      </c>
      <c r="K34" s="81">
        <f ca="1">IF(ISNA(IF(OR(AND(YEAR($H$1)=YEAR(TODAY())+1,MONTH($H$1)&gt;=4),YEAR($H$1)&gt;YEAR(TODAY())+1,YEAR($H$1)&lt;YEAR(TODAY()),$H34=""),"",IF(AND(YEAR($H$1)=YEAR(TODAY())+1,MONTH($H$1)&lt;=3),LOOKUP($H34,Year!$C$241:$CQ$241,Year!$C$243:$CQ$243),IF(MONTH($H$1)&lt;=4,LOOKUP($H34,Year!$C$7:$DV$7,Year!$C$9:$DV$9),IF(AND(MONTH($H$1)&gt;=5,MONTH($H$1)&lt;=8),LOOKUP($H34,Year!$C$79:$DV$79,Year!$C$81:$DV$81),IF(MONTH($H$1)&gt;=9,LOOKUP($H34,Year!$C$151:$DV$151,Year!$C$153:$DV$153))))))),"",IF(OR(AND(YEAR($H$1)=YEAR(TODAY())+1,MONTH($H$1)&gt;=4),YEAR($H$1)&gt;YEAR(TODAY())+1,YEAR($H$1)&lt;YEAR(TODAY()),$H34=""),"",IF(AND(YEAR($H$1)=YEAR(TODAY())+1,MONTH($H$1)&lt;=3),LOOKUP($H34,Year!$C$241:$CQ$241,Year!$C$243:$CQ$243),IF(MONTH($H$1)&lt;=4,LOOKUP($H34,Year!$C$7:$DV$7,Year!$C$9:$DV$9),IF(AND(MONTH($H$1)&gt;=5,MONTH($H$1)&lt;=8),LOOKUP($H34,Year!$C$79:$DV$79,Year!$C$81:$DV$81),IF(MONTH($H$1)&gt;=9,LOOKUP($H34,Year!$C$151:$DV$151,Year!$C$153:$DV$153)))))))</f>
      </c>
      <c r="L34" s="81">
        <f ca="1">IF(ISNA(IF(OR(AND(YEAR($H$1)=YEAR(TODAY())+1,MONTH($H$1)&gt;=4),YEAR($H$1)&gt;YEAR(TODAY())+1,YEAR($H$1)&lt;YEAR(TODAY()),$H34=""),"",IF(AND(YEAR($H$1)=YEAR(TODAY())+1,MONTH($H$1)&lt;=3),LOOKUP($H34,Year!$C$241:$CQ$241,Year!$C$244:$CQ$244),IF(MONTH($H$1)&lt;=4,LOOKUP($H34,Year!$C$7:$DV$7,Year!$C$10:$DV$10),IF(AND(MONTH($H$1)&gt;=5,MONTH($H$1)&lt;=8),LOOKUP($H34,Year!$C$79:$DV$79,Year!$C$82:$DV$82),IF(MONTH($H$1)&gt;=9,LOOKUP($H34,Year!$C$151:$DV$151,Year!$C$154:$DV$154))))))),"",IF(OR(AND(YEAR($H$1)=YEAR(TODAY())+1,MONTH($H$1)&gt;=4),YEAR($H$1)&gt;YEAR(TODAY())+1,YEAR($H$1)&lt;YEAR(TODAY()),$H34=""),"",IF(AND(YEAR($H$1)=YEAR(TODAY())+1,MONTH($H$1)&lt;=3),LOOKUP($H34,Year!$C$241:$CQ$241,Year!$C$244:$CQ$244),IF(MONTH($H$1)&lt;=4,LOOKUP($H34,Year!$C$7:$DV$7,Year!$C$10:$DV$10),IF(AND(MONTH($H$1)&gt;=5,MONTH($H$1)&lt;=8),LOOKUP($H34,Year!$C$79:$DV$79,Year!$C$82:$DV$82),IF(MONTH($H$1)&gt;=9,LOOKUP($H34,Year!$C$151:$DV$151,Year!$C$154:$DV$154)))))))</f>
      </c>
      <c r="M34" s="171"/>
      <c r="N34" s="2">
        <f t="shared" si="14"/>
      </c>
      <c r="O34" s="75">
        <f t="shared" si="11"/>
      </c>
      <c r="P34" s="81">
        <f ca="1">IF(ISNA(IF(OR(AND(YEAR($N$1)=YEAR(TODAY())+1,MONTH($N$1)&gt;=4),YEAR($N$1)&gt;YEAR(TODAY())+1,YEAR($N$1)&lt;YEAR(TODAY()),$N34=""),"",IF(AND(YEAR($N$1)=YEAR(TODAY())+1,MONTH($N$1)&lt;=3),LOOKUP($N34,Year!$C$241:$CQ$241,Year!$C$242:$CQ$242),IF(MONTH($N$1)&lt;=4,LOOKUP($N34,Year!$C$7:$DV$7,Year!$C$8:$DV$8),IF(AND(MONTH($N$1)&gt;=5,MONTH($N$1)&lt;=8),LOOKUP($N34,Year!$C$79:$DV$79,Year!$C$80:$DV$80),IF(MONTH($N$1)&gt;=9,LOOKUP($N34,Year!$C$151:$DV$151,Year!$C$152:$DV$152))))))),"",IF(OR(AND(YEAR($N$1)=YEAR(TODAY())+1,MONTH($N$1)&gt;=4),YEAR($N$1)&gt;YEAR(TODAY())+1,YEAR($N$1)&lt;YEAR(TODAY()),$N34=""),"",IF(AND(YEAR($N$1)=YEAR(TODAY())+1,MONTH($N$1)&lt;=3),LOOKUP($N34,Year!$C$241:$CQ$241,Year!$C$242:$CQ$242),IF(MONTH($N$1)&lt;=4,LOOKUP($N34,Year!$C$7:$DV$7,Year!$C$8:$DV$8),IF(AND(MONTH($N$1)&gt;=5,MONTH($N$1)&lt;=8),LOOKUP($N34,Year!$C$79:$DV$79,Year!$C$80:$DV$80),IF(MONTH($N$1)&gt;=9,LOOKUP($N34,Year!$C$151:$DV$151,Year!$C$152:$DV$152)))))))</f>
      </c>
      <c r="Q34" s="81">
        <f ca="1">IF(ISNA(IF(OR(AND(YEAR($N$1)=YEAR(TODAY())+1,MONTH($N$1)&gt;=4),YEAR($N$1)&gt;YEAR(TODAY())+1,YEAR($N$1)&lt;YEAR(TODAY()),$N34=""),"",IF(AND(YEAR($N$1)=YEAR(TODAY())+1,MONTH($N$1)&lt;=3),LOOKUP($N34,Year!$C$241:$CQ$241,Year!$C$243:$CQ$243),IF(MONTH($N$1)&lt;=4,LOOKUP($N34,Year!$C$7:$DV$7,Year!$C$9:$DV$9),IF(AND(MONTH($N$1)&gt;=5,MONTH($N$1)&lt;=8),LOOKUP($N34,Year!$C$79:$DV$79,Year!$C$81:$DV$81),IF(MONTH($N$1)&gt;=9,LOOKUP($N34,Year!$C$151:$DV$151,Year!$C$153:$DV$153))))))),"",IF(OR(AND(YEAR($N$1)=YEAR(TODAY())+1,MONTH($N$1)&gt;=4),YEAR($N$1)&gt;YEAR(TODAY())+1,YEAR($N$1)&lt;YEAR(TODAY()),$N34=""),"",IF(AND(YEAR($N$1)=YEAR(TODAY())+1,MONTH($N$1)&lt;=3),LOOKUP($N34,Year!$C$241:$CQ$241,Year!$C$243:$CQ$243),IF(MONTH($N$1)&lt;=4,LOOKUP($N34,Year!$C$7:$DV$7,Year!$C$9:$DV$9),IF(AND(MONTH($N$1)&gt;=5,MONTH($N$1)&lt;=8),LOOKUP($N34,Year!$C$79:$DV$79,Year!$C$81:$DV$81),IF(MONTH($N$1)&gt;=9,LOOKUP($N34,Year!$C$151:$DV$151,Year!$C$153:$DV$153)))))))</f>
      </c>
      <c r="R34" s="81">
        <f ca="1">IF(ISNA(IF(OR(AND(YEAR($N$1)=YEAR(TODAY())+1,MONTH($N$1)&gt;=4),YEAR($N$1)&gt;YEAR(TODAY())+1,YEAR($N$1)&lt;YEAR(TODAY()),$N34=""),"",IF(AND(YEAR($N$1)=YEAR(TODAY())+1,MONTH($N$1)&lt;=3),LOOKUP($N34,Year!$C$241:$CQ$241,Year!$C$244:$CQ$244),IF(MONTH($N$1)&lt;=4,LOOKUP($N34,Year!$C$7:$DV$7,Year!$C$10:$DV$10),IF(AND(MONTH($N$1)&gt;=5,MONTH($N$1)&lt;=8),LOOKUP($N34,Year!$C$79:$DV$79,Year!$C$82:$DV$82),IF(MONTH($N$1)&gt;=9,LOOKUP($N34,Year!$C$151:$DV$151,Year!$C$154:$DV$154))))))),"",IF(OR(AND(YEAR($N$1)=YEAR(TODAY())+1,MONTH($N$1)&gt;=4),YEAR($N$1)&gt;YEAR(TODAY())+1,YEAR($N$1)&lt;YEAR(TODAY()),$N34=""),"",IF(AND(YEAR($N$1)=YEAR(TODAY())+1,MONTH($N$1)&lt;=3),LOOKUP($N34,Year!$C$241:$CQ$241,Year!$C$244:$CQ$244),IF(MONTH($N$1)&lt;=4,LOOKUP($N34,Year!$C$7:$DV$7,Year!$C$10:$DV$10),IF(AND(MONTH($N$1)&gt;=5,MONTH($N$1)&lt;=8),LOOKUP($N34,Year!$C$79:$DV$79,Year!$C$82:$DV$82),IF(MONTH($N$1)&gt;=9,LOOKUP($N34,Year!$C$151:$DV$151,Year!$C$154:$DV$154)))))))</f>
      </c>
    </row>
    <row r="35" spans="1:18" ht="13.5">
      <c r="A35" s="171"/>
      <c r="B35" s="2">
        <f t="shared" si="12"/>
      </c>
      <c r="C35" s="75">
        <f t="shared" si="9"/>
      </c>
      <c r="D35" s="81">
        <f ca="1">IF(ISNA(IF(OR(AND(YEAR($B$1)=YEAR(TODAY())+1,MONTH($B$1)&gt;=4),YEAR($B$1)&gt;YEAR(TODAY())+1,YEAR($B$1)&lt;YEAR(TODAY()),$B35=""),"",IF(AND(YEAR($B$1)=YEAR(TODAY())+1,MONTH($B$1)&lt;=3),LOOKUP($B35,Year!$C$241:$CQ$241,Year!$C$242:$CQ$242),IF(MONTH($B$1)&lt;=4,LOOKUP($B35,Year!$C$7:$DV$7,Year!$C$8:$DV$8),IF(AND(MONTH($B$1)&gt;=5,MONTH($B$1)&lt;=8),LOOKUP($B35,Year!$C$79:$DV$79,Year!$C$80:$DV$80),IF(MONTH($B$1)&gt;=9,LOOKUP($B35,Year!$C$151:$DV$151,Year!$C$152:$DV$152))))))),"",IF(OR(AND(YEAR($B$1)=YEAR(TODAY())+1,MONTH($B$1)&gt;=4),YEAR($B$1)&gt;YEAR(TODAY())+1,YEAR($B$1)&lt;YEAR(TODAY()),$B35=""),"",IF(AND(YEAR($B$1)=YEAR(TODAY())+1,MONTH($B$1)&lt;=3),LOOKUP($B35,Year!$C$241:$CQ$241,Year!$C$242:$CQ$242),IF(MONTH($B$1)&lt;=4,LOOKUP($B35,Year!$C$7:$DV$7,Year!$C$8:$DV$8),IF(AND(MONTH($B$1)&gt;=5,MONTH($B$1)&lt;=8),LOOKUP($B35,Year!$C$79:$DV$79,Year!$C$80:$DV$80),IF(MONTH($B$1)&gt;=9,LOOKUP($B35,Year!$C$151:$DV$151,Year!$C$152:$DV$152)))))))</f>
      </c>
      <c r="E35" s="81">
        <f ca="1">IF(ISNA(IF(OR(AND(YEAR($B$1)=YEAR(TODAY())+1,MONTH($B$1)&gt;=4),YEAR($B$1)&gt;YEAR(TODAY())+1,YEAR($B$1)&lt;YEAR(TODAY()),$B35=""),"",IF(AND(YEAR($B$1)=YEAR(TODAY())+1,MONTH($B$1)&lt;=3),LOOKUP($B35,Year!$C$241:$CQ$241,Year!$C$243:$CQ$243),IF(MONTH($B$1)&lt;=4,LOOKUP($B35,Year!$C$7:$DV$7,Year!$C$9:$DV$9),IF(AND(MONTH($B$1)&gt;=5,MONTH($B$1)&lt;=8),LOOKUP($B35,Year!$C$79:$DV$79,Year!$C$81:$DV$81),IF(MONTH($B$1)&gt;=9,LOOKUP($B35,Year!$C$151:$DV$151,Year!$C$153:$DV$153))))))),"",IF(OR(AND(YEAR($B$1)=YEAR(TODAY())+1,MONTH($B$1)&gt;=4),YEAR($B$1)&gt;YEAR(TODAY())+1,YEAR($B$1)&lt;YEAR(TODAY()),$B35=""),"",IF(AND(YEAR($B$1)=YEAR(TODAY())+1,MONTH($B$1)&lt;=3),LOOKUP($B35,Year!$C$241:$CQ$241,Year!$C$243:$CQ$243),IF(MONTH($B$1)&lt;=4,LOOKUP($B35,Year!$C$7:$DV$7,Year!$C$9:$DV$9),IF(AND(MONTH($B$1)&gt;=5,MONTH($B$1)&lt;=8),LOOKUP($B35,Year!$C$79:$DV$79,Year!$C$81:$DV$81),IF(MONTH($B$1)&gt;=9,LOOKUP($B35,Year!$C$151:$DV$151,Year!$C$153:$DV$153)))))))</f>
      </c>
      <c r="F35" s="81">
        <f ca="1">IF(ISNA(IF(OR(AND(YEAR($B$1)=YEAR(TODAY())+1,MONTH($B$1)&gt;=4),YEAR($B$1)&gt;YEAR(TODAY())+1,YEAR($B$1)&lt;YEAR(TODAY()),$B35=""),"",IF(AND(YEAR($B$1)=YEAR(TODAY())+1,MONTH($B$1)&lt;=3),LOOKUP($B35,Year!$C$241:$CQ$241,Year!$C$244:$CQ$244),IF(MONTH($B$1)&lt;=4,LOOKUP($B35,Year!$C$7:$DV$7,Year!$C$10:$DV$10),IF(AND(MONTH($B$1)&gt;=5,MONTH($B$1)&lt;=8),LOOKUP($B35,Year!$C$79:$DV$79,Year!$C$82:$DV$82),IF(MONTH($B$1)&gt;=9,LOOKUP($B35,Year!$C$151:$DV$151,Year!$C$154:$DV$154))))))),"",IF(OR(AND(YEAR($B$1)=YEAR(TODAY())+1,MONTH($B$1)&gt;=4),YEAR($B$1)&gt;YEAR(TODAY())+1,YEAR($B$1)&lt;YEAR(TODAY()),$B35=""),"",IF(AND(YEAR($B$1)=YEAR(TODAY())+1,MONTH($B$1)&lt;=3),LOOKUP($B35,Year!$C$241:$CQ$241,Year!$C$244:$CQ$244),IF(MONTH($B$1)&lt;=4,LOOKUP($B35,Year!$C$7:$DV$7,Year!$C$10:$DV$10),IF(AND(MONTH($B$1)&gt;=5,MONTH($B$1)&lt;=8),LOOKUP($B35,Year!$C$79:$DV$79,Year!$C$82:$DV$82),IF(MONTH($B$1)&gt;=9,LOOKUP($B35,Year!$C$151:$DV$151,Year!$C$154:$DV$154)))))))</f>
      </c>
      <c r="G35" s="171"/>
      <c r="H35" s="2">
        <f t="shared" si="13"/>
      </c>
      <c r="I35" s="75">
        <f t="shared" si="10"/>
      </c>
      <c r="J35" s="81">
        <f ca="1">IF(ISNA(IF(OR(AND(YEAR($H$1)=YEAR(TODAY())+1,MONTH($H$1)&gt;=4),YEAR($H$1)&gt;YEAR(TODAY())+1,YEAR($H$1)&lt;YEAR(TODAY()),$H35=""),"",IF(AND(YEAR($H$1)=YEAR(TODAY())+1,MONTH($H$1)&lt;=3),LOOKUP($H35,Year!$C$241:$CQ$241,Year!$C$242:$CQ$242),IF(MONTH($H$1)&lt;=4,LOOKUP($H35,Year!$C$7:$DV$7,Year!$C$8:$DV$8),IF(AND(MONTH($H$1)&gt;=5,MONTH($H$1)&lt;=8),LOOKUP($H35,Year!$C$79:$DV$79,Year!$C$80:$DV$80),IF(MONTH($H$1)&gt;=9,LOOKUP($H35,Year!$C$151:$DV$151,Year!$C$152:$DV$152))))))),"",IF(OR(AND(YEAR($H$1)=YEAR(TODAY())+1,MONTH($H$1)&gt;=4),YEAR($H$1)&gt;YEAR(TODAY())+1,YEAR($H$1)&lt;YEAR(TODAY()),$H35=""),"",IF(AND(YEAR($H$1)=YEAR(TODAY())+1,MONTH($H$1)&lt;=3),LOOKUP($H35,Year!$C$241:$CQ$241,Year!$C$242:$CQ$242),IF(MONTH($H$1)&lt;=4,LOOKUP($H35,Year!$C$7:$DV$7,Year!$C$8:$DV$8),IF(AND(MONTH($H$1)&gt;=5,MONTH($H$1)&lt;=8),LOOKUP($H35,Year!$C$79:$DV$79,Year!$C$80:$DV$80),IF(MONTH($H$1)&gt;=9,LOOKUP($H35,Year!$C$151:$DV$151,Year!$C$152:$DV$152)))))))</f>
      </c>
      <c r="K35" s="81">
        <f ca="1">IF(ISNA(IF(OR(AND(YEAR($H$1)=YEAR(TODAY())+1,MONTH($H$1)&gt;=4),YEAR($H$1)&gt;YEAR(TODAY())+1,YEAR($H$1)&lt;YEAR(TODAY()),$H35=""),"",IF(AND(YEAR($H$1)=YEAR(TODAY())+1,MONTH($H$1)&lt;=3),LOOKUP($H35,Year!$C$241:$CQ$241,Year!$C$243:$CQ$243),IF(MONTH($H$1)&lt;=4,LOOKUP($H35,Year!$C$7:$DV$7,Year!$C$9:$DV$9),IF(AND(MONTH($H$1)&gt;=5,MONTH($H$1)&lt;=8),LOOKUP($H35,Year!$C$79:$DV$79,Year!$C$81:$DV$81),IF(MONTH($H$1)&gt;=9,LOOKUP($H35,Year!$C$151:$DV$151,Year!$C$153:$DV$153))))))),"",IF(OR(AND(YEAR($H$1)=YEAR(TODAY())+1,MONTH($H$1)&gt;=4),YEAR($H$1)&gt;YEAR(TODAY())+1,YEAR($H$1)&lt;YEAR(TODAY()),$H35=""),"",IF(AND(YEAR($H$1)=YEAR(TODAY())+1,MONTH($H$1)&lt;=3),LOOKUP($H35,Year!$C$241:$CQ$241,Year!$C$243:$CQ$243),IF(MONTH($H$1)&lt;=4,LOOKUP($H35,Year!$C$7:$DV$7,Year!$C$9:$DV$9),IF(AND(MONTH($H$1)&gt;=5,MONTH($H$1)&lt;=8),LOOKUP($H35,Year!$C$79:$DV$79,Year!$C$81:$DV$81),IF(MONTH($H$1)&gt;=9,LOOKUP($H35,Year!$C$151:$DV$151,Year!$C$153:$DV$153)))))))</f>
      </c>
      <c r="L35" s="81">
        <f ca="1">IF(ISNA(IF(OR(AND(YEAR($H$1)=YEAR(TODAY())+1,MONTH($H$1)&gt;=4),YEAR($H$1)&gt;YEAR(TODAY())+1,YEAR($H$1)&lt;YEAR(TODAY()),$H35=""),"",IF(AND(YEAR($H$1)=YEAR(TODAY())+1,MONTH($H$1)&lt;=3),LOOKUP($H35,Year!$C$241:$CQ$241,Year!$C$244:$CQ$244),IF(MONTH($H$1)&lt;=4,LOOKUP($H35,Year!$C$7:$DV$7,Year!$C$10:$DV$10),IF(AND(MONTH($H$1)&gt;=5,MONTH($H$1)&lt;=8),LOOKUP($H35,Year!$C$79:$DV$79,Year!$C$82:$DV$82),IF(MONTH($H$1)&gt;=9,LOOKUP($H35,Year!$C$151:$DV$151,Year!$C$154:$DV$154))))))),"",IF(OR(AND(YEAR($H$1)=YEAR(TODAY())+1,MONTH($H$1)&gt;=4),YEAR($H$1)&gt;YEAR(TODAY())+1,YEAR($H$1)&lt;YEAR(TODAY()),$H35=""),"",IF(AND(YEAR($H$1)=YEAR(TODAY())+1,MONTH($H$1)&lt;=3),LOOKUP($H35,Year!$C$241:$CQ$241,Year!$C$244:$CQ$244),IF(MONTH($H$1)&lt;=4,LOOKUP($H35,Year!$C$7:$DV$7,Year!$C$10:$DV$10),IF(AND(MONTH($H$1)&gt;=5,MONTH($H$1)&lt;=8),LOOKUP($H35,Year!$C$79:$DV$79,Year!$C$82:$DV$82),IF(MONTH($H$1)&gt;=9,LOOKUP($H35,Year!$C$151:$DV$151,Year!$C$154:$DV$154)))))))</f>
      </c>
      <c r="M35" s="171"/>
      <c r="N35" s="2">
        <f t="shared" si="14"/>
      </c>
      <c r="O35" s="75">
        <f t="shared" si="11"/>
      </c>
      <c r="P35" s="81">
        <f ca="1">IF(ISNA(IF(OR(AND(YEAR($N$1)=YEAR(TODAY())+1,MONTH($N$1)&gt;=4),YEAR($N$1)&gt;YEAR(TODAY())+1,YEAR($N$1)&lt;YEAR(TODAY()),$N35=""),"",IF(AND(YEAR($N$1)=YEAR(TODAY())+1,MONTH($N$1)&lt;=3),LOOKUP($N35,Year!$C$241:$CQ$241,Year!$C$242:$CQ$242),IF(MONTH($N$1)&lt;=4,LOOKUP($N35,Year!$C$7:$DV$7,Year!$C$8:$DV$8),IF(AND(MONTH($N$1)&gt;=5,MONTH($N$1)&lt;=8),LOOKUP($N35,Year!$C$79:$DV$79,Year!$C$80:$DV$80),IF(MONTH($N$1)&gt;=9,LOOKUP($N35,Year!$C$151:$DV$151,Year!$C$152:$DV$152))))))),"",IF(OR(AND(YEAR($N$1)=YEAR(TODAY())+1,MONTH($N$1)&gt;=4),YEAR($N$1)&gt;YEAR(TODAY())+1,YEAR($N$1)&lt;YEAR(TODAY()),$N35=""),"",IF(AND(YEAR($N$1)=YEAR(TODAY())+1,MONTH($N$1)&lt;=3),LOOKUP($N35,Year!$C$241:$CQ$241,Year!$C$242:$CQ$242),IF(MONTH($N$1)&lt;=4,LOOKUP($N35,Year!$C$7:$DV$7,Year!$C$8:$DV$8),IF(AND(MONTH($N$1)&gt;=5,MONTH($N$1)&lt;=8),LOOKUP($N35,Year!$C$79:$DV$79,Year!$C$80:$DV$80),IF(MONTH($N$1)&gt;=9,LOOKUP($N35,Year!$C$151:$DV$151,Year!$C$152:$DV$152)))))))</f>
      </c>
      <c r="Q35" s="81">
        <f ca="1">IF(ISNA(IF(OR(AND(YEAR($N$1)=YEAR(TODAY())+1,MONTH($N$1)&gt;=4),YEAR($N$1)&gt;YEAR(TODAY())+1,YEAR($N$1)&lt;YEAR(TODAY()),$N35=""),"",IF(AND(YEAR($N$1)=YEAR(TODAY())+1,MONTH($N$1)&lt;=3),LOOKUP($N35,Year!$C$241:$CQ$241,Year!$C$243:$CQ$243),IF(MONTH($N$1)&lt;=4,LOOKUP($N35,Year!$C$7:$DV$7,Year!$C$9:$DV$9),IF(AND(MONTH($N$1)&gt;=5,MONTH($N$1)&lt;=8),LOOKUP($N35,Year!$C$79:$DV$79,Year!$C$81:$DV$81),IF(MONTH($N$1)&gt;=9,LOOKUP($N35,Year!$C$151:$DV$151,Year!$C$153:$DV$153))))))),"",IF(OR(AND(YEAR($N$1)=YEAR(TODAY())+1,MONTH($N$1)&gt;=4),YEAR($N$1)&gt;YEAR(TODAY())+1,YEAR($N$1)&lt;YEAR(TODAY()),$N35=""),"",IF(AND(YEAR($N$1)=YEAR(TODAY())+1,MONTH($N$1)&lt;=3),LOOKUP($N35,Year!$C$241:$CQ$241,Year!$C$243:$CQ$243),IF(MONTH($N$1)&lt;=4,LOOKUP($N35,Year!$C$7:$DV$7,Year!$C$9:$DV$9),IF(AND(MONTH($N$1)&gt;=5,MONTH($N$1)&lt;=8),LOOKUP($N35,Year!$C$79:$DV$79,Year!$C$81:$DV$81),IF(MONTH($N$1)&gt;=9,LOOKUP($N35,Year!$C$151:$DV$151,Year!$C$153:$DV$153)))))))</f>
      </c>
      <c r="R35" s="81">
        <f ca="1">IF(ISNA(IF(OR(AND(YEAR($N$1)=YEAR(TODAY())+1,MONTH($N$1)&gt;=4),YEAR($N$1)&gt;YEAR(TODAY())+1,YEAR($N$1)&lt;YEAR(TODAY()),$N35=""),"",IF(AND(YEAR($N$1)=YEAR(TODAY())+1,MONTH($N$1)&lt;=3),LOOKUP($N35,Year!$C$241:$CQ$241,Year!$C$244:$CQ$244),IF(MONTH($N$1)&lt;=4,LOOKUP($N35,Year!$C$7:$DV$7,Year!$C$10:$DV$10),IF(AND(MONTH($N$1)&gt;=5,MONTH($N$1)&lt;=8),LOOKUP($N35,Year!$C$79:$DV$79,Year!$C$82:$DV$82),IF(MONTH($N$1)&gt;=9,LOOKUP($N35,Year!$C$151:$DV$151,Year!$C$154:$DV$154))))))),"",IF(OR(AND(YEAR($N$1)=YEAR(TODAY())+1,MONTH($N$1)&gt;=4),YEAR($N$1)&gt;YEAR(TODAY())+1,YEAR($N$1)&lt;YEAR(TODAY()),$N35=""),"",IF(AND(YEAR($N$1)=YEAR(TODAY())+1,MONTH($N$1)&lt;=3),LOOKUP($N35,Year!$C$241:$CQ$241,Year!$C$244:$CQ$244),IF(MONTH($N$1)&lt;=4,LOOKUP($N35,Year!$C$7:$DV$7,Year!$C$10:$DV$10),IF(AND(MONTH($N$1)&gt;=5,MONTH($N$1)&lt;=8),LOOKUP($N35,Year!$C$79:$DV$79,Year!$C$82:$DV$82),IF(MONTH($N$1)&gt;=9,LOOKUP($N35,Year!$C$151:$DV$151,Year!$C$154:$DV$154)))))))</f>
      </c>
    </row>
    <row r="36" spans="1:18" ht="13.5">
      <c r="A36" s="171"/>
      <c r="B36" s="2">
        <f t="shared" si="12"/>
      </c>
      <c r="C36" s="75">
        <f t="shared" si="9"/>
      </c>
      <c r="D36" s="81">
        <f ca="1">IF(ISNA(IF(OR(AND(YEAR($B$1)=YEAR(TODAY())+1,MONTH($B$1)&gt;=4),YEAR($B$1)&gt;YEAR(TODAY())+1,YEAR($B$1)&lt;YEAR(TODAY()),$B36=""),"",IF(AND(YEAR($B$1)=YEAR(TODAY())+1,MONTH($B$1)&lt;=3),LOOKUP($B36,Year!$C$241:$CQ$241,Year!$C$242:$CQ$242),IF(MONTH($B$1)&lt;=4,LOOKUP($B36,Year!$C$7:$DV$7,Year!$C$8:$DV$8),IF(AND(MONTH($B$1)&gt;=5,MONTH($B$1)&lt;=8),LOOKUP($B36,Year!$C$79:$DV$79,Year!$C$80:$DV$80),IF(MONTH($B$1)&gt;=9,LOOKUP($B36,Year!$C$151:$DV$151,Year!$C$152:$DV$152))))))),"",IF(OR(AND(YEAR($B$1)=YEAR(TODAY())+1,MONTH($B$1)&gt;=4),YEAR($B$1)&gt;YEAR(TODAY())+1,YEAR($B$1)&lt;YEAR(TODAY()),$B36=""),"",IF(AND(YEAR($B$1)=YEAR(TODAY())+1,MONTH($B$1)&lt;=3),LOOKUP($B36,Year!$C$241:$CQ$241,Year!$C$242:$CQ$242),IF(MONTH($B$1)&lt;=4,LOOKUP($B36,Year!$C$7:$DV$7,Year!$C$8:$DV$8),IF(AND(MONTH($B$1)&gt;=5,MONTH($B$1)&lt;=8),LOOKUP($B36,Year!$C$79:$DV$79,Year!$C$80:$DV$80),IF(MONTH($B$1)&gt;=9,LOOKUP($B36,Year!$C$151:$DV$151,Year!$C$152:$DV$152)))))))</f>
      </c>
      <c r="E36" s="81">
        <f ca="1">IF(ISNA(IF(OR(AND(YEAR($B$1)=YEAR(TODAY())+1,MONTH($B$1)&gt;=4),YEAR($B$1)&gt;YEAR(TODAY())+1,YEAR($B$1)&lt;YEAR(TODAY()),$B36=""),"",IF(AND(YEAR($B$1)=YEAR(TODAY())+1,MONTH($B$1)&lt;=3),LOOKUP($B36,Year!$C$241:$CQ$241,Year!$C$243:$CQ$243),IF(MONTH($B$1)&lt;=4,LOOKUP($B36,Year!$C$7:$DV$7,Year!$C$9:$DV$9),IF(AND(MONTH($B$1)&gt;=5,MONTH($B$1)&lt;=8),LOOKUP($B36,Year!$C$79:$DV$79,Year!$C$81:$DV$81),IF(MONTH($B$1)&gt;=9,LOOKUP($B36,Year!$C$151:$DV$151,Year!$C$153:$DV$153))))))),"",IF(OR(AND(YEAR($B$1)=YEAR(TODAY())+1,MONTH($B$1)&gt;=4),YEAR($B$1)&gt;YEAR(TODAY())+1,YEAR($B$1)&lt;YEAR(TODAY()),$B36=""),"",IF(AND(YEAR($B$1)=YEAR(TODAY())+1,MONTH($B$1)&lt;=3),LOOKUP($B36,Year!$C$241:$CQ$241,Year!$C$243:$CQ$243),IF(MONTH($B$1)&lt;=4,LOOKUP($B36,Year!$C$7:$DV$7,Year!$C$9:$DV$9),IF(AND(MONTH($B$1)&gt;=5,MONTH($B$1)&lt;=8),LOOKUP($B36,Year!$C$79:$DV$79,Year!$C$81:$DV$81),IF(MONTH($B$1)&gt;=9,LOOKUP($B36,Year!$C$151:$DV$151,Year!$C$153:$DV$153)))))))</f>
      </c>
      <c r="F36" s="81">
        <f ca="1">IF(ISNA(IF(OR(AND(YEAR($B$1)=YEAR(TODAY())+1,MONTH($B$1)&gt;=4),YEAR($B$1)&gt;YEAR(TODAY())+1,YEAR($B$1)&lt;YEAR(TODAY()),$B36=""),"",IF(AND(YEAR($B$1)=YEAR(TODAY())+1,MONTH($B$1)&lt;=3),LOOKUP($B36,Year!$C$241:$CQ$241,Year!$C$244:$CQ$244),IF(MONTH($B$1)&lt;=4,LOOKUP($B36,Year!$C$7:$DV$7,Year!$C$10:$DV$10),IF(AND(MONTH($B$1)&gt;=5,MONTH($B$1)&lt;=8),LOOKUP($B36,Year!$C$79:$DV$79,Year!$C$82:$DV$82),IF(MONTH($B$1)&gt;=9,LOOKUP($B36,Year!$C$151:$DV$151,Year!$C$154:$DV$154))))))),"",IF(OR(AND(YEAR($B$1)=YEAR(TODAY())+1,MONTH($B$1)&gt;=4),YEAR($B$1)&gt;YEAR(TODAY())+1,YEAR($B$1)&lt;YEAR(TODAY()),$B36=""),"",IF(AND(YEAR($B$1)=YEAR(TODAY())+1,MONTH($B$1)&lt;=3),LOOKUP($B36,Year!$C$241:$CQ$241,Year!$C$244:$CQ$244),IF(MONTH($B$1)&lt;=4,LOOKUP($B36,Year!$C$7:$DV$7,Year!$C$10:$DV$10),IF(AND(MONTH($B$1)&gt;=5,MONTH($B$1)&lt;=8),LOOKUP($B36,Year!$C$79:$DV$79,Year!$C$82:$DV$82),IF(MONTH($B$1)&gt;=9,LOOKUP($B36,Year!$C$151:$DV$151,Year!$C$154:$DV$154)))))))</f>
      </c>
      <c r="G36" s="171"/>
      <c r="H36" s="2">
        <f t="shared" si="13"/>
      </c>
      <c r="I36" s="75">
        <f t="shared" si="10"/>
      </c>
      <c r="J36" s="81">
        <f ca="1">IF(ISNA(IF(OR(AND(YEAR($H$1)=YEAR(TODAY())+1,MONTH($H$1)&gt;=4),YEAR($H$1)&gt;YEAR(TODAY())+1,YEAR($H$1)&lt;YEAR(TODAY()),$H36=""),"",IF(AND(YEAR($H$1)=YEAR(TODAY())+1,MONTH($H$1)&lt;=3),LOOKUP($H36,Year!$C$241:$CQ$241,Year!$C$242:$CQ$242),IF(MONTH($H$1)&lt;=4,LOOKUP($H36,Year!$C$7:$DV$7,Year!$C$8:$DV$8),IF(AND(MONTH($H$1)&gt;=5,MONTH($H$1)&lt;=8),LOOKUP($H36,Year!$C$79:$DV$79,Year!$C$80:$DV$80),IF(MONTH($H$1)&gt;=9,LOOKUP($H36,Year!$C$151:$DV$151,Year!$C$152:$DV$152))))))),"",IF(OR(AND(YEAR($H$1)=YEAR(TODAY())+1,MONTH($H$1)&gt;=4),YEAR($H$1)&gt;YEAR(TODAY())+1,YEAR($H$1)&lt;YEAR(TODAY()),$H36=""),"",IF(AND(YEAR($H$1)=YEAR(TODAY())+1,MONTH($H$1)&lt;=3),LOOKUP($H36,Year!$C$241:$CQ$241,Year!$C$242:$CQ$242),IF(MONTH($H$1)&lt;=4,LOOKUP($H36,Year!$C$7:$DV$7,Year!$C$8:$DV$8),IF(AND(MONTH($H$1)&gt;=5,MONTH($H$1)&lt;=8),LOOKUP($H36,Year!$C$79:$DV$79,Year!$C$80:$DV$80),IF(MONTH($H$1)&gt;=9,LOOKUP($H36,Year!$C$151:$DV$151,Year!$C$152:$DV$152)))))))</f>
      </c>
      <c r="K36" s="81">
        <f ca="1">IF(ISNA(IF(OR(AND(YEAR($H$1)=YEAR(TODAY())+1,MONTH($H$1)&gt;=4),YEAR($H$1)&gt;YEAR(TODAY())+1,YEAR($H$1)&lt;YEAR(TODAY()),$H36=""),"",IF(AND(YEAR($H$1)=YEAR(TODAY())+1,MONTH($H$1)&lt;=3),LOOKUP($H36,Year!$C$241:$CQ$241,Year!$C$243:$CQ$243),IF(MONTH($H$1)&lt;=4,LOOKUP($H36,Year!$C$7:$DV$7,Year!$C$9:$DV$9),IF(AND(MONTH($H$1)&gt;=5,MONTH($H$1)&lt;=8),LOOKUP($H36,Year!$C$79:$DV$79,Year!$C$81:$DV$81),IF(MONTH($H$1)&gt;=9,LOOKUP($H36,Year!$C$151:$DV$151,Year!$C$153:$DV$153))))))),"",IF(OR(AND(YEAR($H$1)=YEAR(TODAY())+1,MONTH($H$1)&gt;=4),YEAR($H$1)&gt;YEAR(TODAY())+1,YEAR($H$1)&lt;YEAR(TODAY()),$H36=""),"",IF(AND(YEAR($H$1)=YEAR(TODAY())+1,MONTH($H$1)&lt;=3),LOOKUP($H36,Year!$C$241:$CQ$241,Year!$C$243:$CQ$243),IF(MONTH($H$1)&lt;=4,LOOKUP($H36,Year!$C$7:$DV$7,Year!$C$9:$DV$9),IF(AND(MONTH($H$1)&gt;=5,MONTH($H$1)&lt;=8),LOOKUP($H36,Year!$C$79:$DV$79,Year!$C$81:$DV$81),IF(MONTH($H$1)&gt;=9,LOOKUP($H36,Year!$C$151:$DV$151,Year!$C$153:$DV$153)))))))</f>
      </c>
      <c r="L36" s="81">
        <f ca="1">IF(ISNA(IF(OR(AND(YEAR($H$1)=YEAR(TODAY())+1,MONTH($H$1)&gt;=4),YEAR($H$1)&gt;YEAR(TODAY())+1,YEAR($H$1)&lt;YEAR(TODAY()),$H36=""),"",IF(AND(YEAR($H$1)=YEAR(TODAY())+1,MONTH($H$1)&lt;=3),LOOKUP($H36,Year!$C$241:$CQ$241,Year!$C$244:$CQ$244),IF(MONTH($H$1)&lt;=4,LOOKUP($H36,Year!$C$7:$DV$7,Year!$C$10:$DV$10),IF(AND(MONTH($H$1)&gt;=5,MONTH($H$1)&lt;=8),LOOKUP($H36,Year!$C$79:$DV$79,Year!$C$82:$DV$82),IF(MONTH($H$1)&gt;=9,LOOKUP($H36,Year!$C$151:$DV$151,Year!$C$154:$DV$154))))))),"",IF(OR(AND(YEAR($H$1)=YEAR(TODAY())+1,MONTH($H$1)&gt;=4),YEAR($H$1)&gt;YEAR(TODAY())+1,YEAR($H$1)&lt;YEAR(TODAY()),$H36=""),"",IF(AND(YEAR($H$1)=YEAR(TODAY())+1,MONTH($H$1)&lt;=3),LOOKUP($H36,Year!$C$241:$CQ$241,Year!$C$244:$CQ$244),IF(MONTH($H$1)&lt;=4,LOOKUP($H36,Year!$C$7:$DV$7,Year!$C$10:$DV$10),IF(AND(MONTH($H$1)&gt;=5,MONTH($H$1)&lt;=8),LOOKUP($H36,Year!$C$79:$DV$79,Year!$C$82:$DV$82),IF(MONTH($H$1)&gt;=9,LOOKUP($H36,Year!$C$151:$DV$151,Year!$C$154:$DV$154)))))))</f>
      </c>
      <c r="M36" s="171"/>
      <c r="N36" s="2">
        <f t="shared" si="14"/>
      </c>
      <c r="O36" s="75">
        <f t="shared" si="11"/>
      </c>
      <c r="P36" s="81">
        <f ca="1">IF(ISNA(IF(OR(AND(YEAR($N$1)=YEAR(TODAY())+1,MONTH($N$1)&gt;=4),YEAR($N$1)&gt;YEAR(TODAY())+1,YEAR($N$1)&lt;YEAR(TODAY()),$N36=""),"",IF(AND(YEAR($N$1)=YEAR(TODAY())+1,MONTH($N$1)&lt;=3),LOOKUP($N36,Year!$C$241:$CQ$241,Year!$C$242:$CQ$242),IF(MONTH($N$1)&lt;=4,LOOKUP($N36,Year!$C$7:$DV$7,Year!$C$8:$DV$8),IF(AND(MONTH($N$1)&gt;=5,MONTH($N$1)&lt;=8),LOOKUP($N36,Year!$C$79:$DV$79,Year!$C$80:$DV$80),IF(MONTH($N$1)&gt;=9,LOOKUP($N36,Year!$C$151:$DV$151,Year!$C$152:$DV$152))))))),"",IF(OR(AND(YEAR($N$1)=YEAR(TODAY())+1,MONTH($N$1)&gt;=4),YEAR($N$1)&gt;YEAR(TODAY())+1,YEAR($N$1)&lt;YEAR(TODAY()),$N36=""),"",IF(AND(YEAR($N$1)=YEAR(TODAY())+1,MONTH($N$1)&lt;=3),LOOKUP($N36,Year!$C$241:$CQ$241,Year!$C$242:$CQ$242),IF(MONTH($N$1)&lt;=4,LOOKUP($N36,Year!$C$7:$DV$7,Year!$C$8:$DV$8),IF(AND(MONTH($N$1)&gt;=5,MONTH($N$1)&lt;=8),LOOKUP($N36,Year!$C$79:$DV$79,Year!$C$80:$DV$80),IF(MONTH($N$1)&gt;=9,LOOKUP($N36,Year!$C$151:$DV$151,Year!$C$152:$DV$152)))))))</f>
      </c>
      <c r="Q36" s="81">
        <f ca="1">IF(ISNA(IF(OR(AND(YEAR($N$1)=YEAR(TODAY())+1,MONTH($N$1)&gt;=4),YEAR($N$1)&gt;YEAR(TODAY())+1,YEAR($N$1)&lt;YEAR(TODAY()),$N36=""),"",IF(AND(YEAR($N$1)=YEAR(TODAY())+1,MONTH($N$1)&lt;=3),LOOKUP($N36,Year!$C$241:$CQ$241,Year!$C$243:$CQ$243),IF(MONTH($N$1)&lt;=4,LOOKUP($N36,Year!$C$7:$DV$7,Year!$C$9:$DV$9),IF(AND(MONTH($N$1)&gt;=5,MONTH($N$1)&lt;=8),LOOKUP($N36,Year!$C$79:$DV$79,Year!$C$81:$DV$81),IF(MONTH($N$1)&gt;=9,LOOKUP($N36,Year!$C$151:$DV$151,Year!$C$153:$DV$153))))))),"",IF(OR(AND(YEAR($N$1)=YEAR(TODAY())+1,MONTH($N$1)&gt;=4),YEAR($N$1)&gt;YEAR(TODAY())+1,YEAR($N$1)&lt;YEAR(TODAY()),$N36=""),"",IF(AND(YEAR($N$1)=YEAR(TODAY())+1,MONTH($N$1)&lt;=3),LOOKUP($N36,Year!$C$241:$CQ$241,Year!$C$243:$CQ$243),IF(MONTH($N$1)&lt;=4,LOOKUP($N36,Year!$C$7:$DV$7,Year!$C$9:$DV$9),IF(AND(MONTH($N$1)&gt;=5,MONTH($N$1)&lt;=8),LOOKUP($N36,Year!$C$79:$DV$79,Year!$C$81:$DV$81),IF(MONTH($N$1)&gt;=9,LOOKUP($N36,Year!$C$151:$DV$151,Year!$C$153:$DV$153)))))))</f>
      </c>
      <c r="R36" s="81">
        <f ca="1">IF(ISNA(IF(OR(AND(YEAR($N$1)=YEAR(TODAY())+1,MONTH($N$1)&gt;=4),YEAR($N$1)&gt;YEAR(TODAY())+1,YEAR($N$1)&lt;YEAR(TODAY()),$N36=""),"",IF(AND(YEAR($N$1)=YEAR(TODAY())+1,MONTH($N$1)&lt;=3),LOOKUP($N36,Year!$C$241:$CQ$241,Year!$C$244:$CQ$244),IF(MONTH($N$1)&lt;=4,LOOKUP($N36,Year!$C$7:$DV$7,Year!$C$10:$DV$10),IF(AND(MONTH($N$1)&gt;=5,MONTH($N$1)&lt;=8),LOOKUP($N36,Year!$C$79:$DV$79,Year!$C$82:$DV$82),IF(MONTH($N$1)&gt;=9,LOOKUP($N36,Year!$C$151:$DV$151,Year!$C$154:$DV$154))))))),"",IF(OR(AND(YEAR($N$1)=YEAR(TODAY())+1,MONTH($N$1)&gt;=4),YEAR($N$1)&gt;YEAR(TODAY())+1,YEAR($N$1)&lt;YEAR(TODAY()),$N36=""),"",IF(AND(YEAR($N$1)=YEAR(TODAY())+1,MONTH($N$1)&lt;=3),LOOKUP($N36,Year!$C$241:$CQ$241,Year!$C$244:$CQ$244),IF(MONTH($N$1)&lt;=4,LOOKUP($N36,Year!$C$7:$DV$7,Year!$C$10:$DV$10),IF(AND(MONTH($N$1)&gt;=5,MONTH($N$1)&lt;=8),LOOKUP($N36,Year!$C$79:$DV$79,Year!$C$82:$DV$82),IF(MONTH($N$1)&gt;=9,LOOKUP($N36,Year!$C$151:$DV$151,Year!$C$154:$DV$154)))))))</f>
      </c>
    </row>
    <row r="37" spans="1:18" ht="13.5">
      <c r="A37" s="171"/>
      <c r="B37" s="2">
        <f t="shared" si="12"/>
      </c>
      <c r="C37" s="75">
        <f t="shared" si="9"/>
      </c>
      <c r="D37" s="81">
        <f ca="1">IF(ISNA(IF(OR(AND(YEAR($B$1)=YEAR(TODAY())+1,MONTH($B$1)&gt;=4),YEAR($B$1)&gt;YEAR(TODAY())+1,YEAR($B$1)&lt;YEAR(TODAY()),$B37=""),"",IF(AND(YEAR($B$1)=YEAR(TODAY())+1,MONTH($B$1)&lt;=3),LOOKUP($B37,Year!$C$241:$CQ$241,Year!$C$242:$CQ$242),IF(MONTH($B$1)&lt;=4,LOOKUP($B37,Year!$C$7:$DV$7,Year!$C$8:$DV$8),IF(AND(MONTH($B$1)&gt;=5,MONTH($B$1)&lt;=8),LOOKUP($B37,Year!$C$79:$DV$79,Year!$C$80:$DV$80),IF(MONTH($B$1)&gt;=9,LOOKUP($B37,Year!$C$151:$DV$151,Year!$C$152:$DV$152))))))),"",IF(OR(AND(YEAR($B$1)=YEAR(TODAY())+1,MONTH($B$1)&gt;=4),YEAR($B$1)&gt;YEAR(TODAY())+1,YEAR($B$1)&lt;YEAR(TODAY()),$B37=""),"",IF(AND(YEAR($B$1)=YEAR(TODAY())+1,MONTH($B$1)&lt;=3),LOOKUP($B37,Year!$C$241:$CQ$241,Year!$C$242:$CQ$242),IF(MONTH($B$1)&lt;=4,LOOKUP($B37,Year!$C$7:$DV$7,Year!$C$8:$DV$8),IF(AND(MONTH($B$1)&gt;=5,MONTH($B$1)&lt;=8),LOOKUP($B37,Year!$C$79:$DV$79,Year!$C$80:$DV$80),IF(MONTH($B$1)&gt;=9,LOOKUP($B37,Year!$C$151:$DV$151,Year!$C$152:$DV$152)))))))</f>
      </c>
      <c r="E37" s="81">
        <f ca="1">IF(ISNA(IF(OR(AND(YEAR($B$1)=YEAR(TODAY())+1,MONTH($B$1)&gt;=4),YEAR($B$1)&gt;YEAR(TODAY())+1,YEAR($B$1)&lt;YEAR(TODAY()),$B37=""),"",IF(AND(YEAR($B$1)=YEAR(TODAY())+1,MONTH($B$1)&lt;=3),LOOKUP($B37,Year!$C$241:$CQ$241,Year!$C$243:$CQ$243),IF(MONTH($B$1)&lt;=4,LOOKUP($B37,Year!$C$7:$DV$7,Year!$C$9:$DV$9),IF(AND(MONTH($B$1)&gt;=5,MONTH($B$1)&lt;=8),LOOKUP($B37,Year!$C$79:$DV$79,Year!$C$81:$DV$81),IF(MONTH($B$1)&gt;=9,LOOKUP($B37,Year!$C$151:$DV$151,Year!$C$153:$DV$153))))))),"",IF(OR(AND(YEAR($B$1)=YEAR(TODAY())+1,MONTH($B$1)&gt;=4),YEAR($B$1)&gt;YEAR(TODAY())+1,YEAR($B$1)&lt;YEAR(TODAY()),$B37=""),"",IF(AND(YEAR($B$1)=YEAR(TODAY())+1,MONTH($B$1)&lt;=3),LOOKUP($B37,Year!$C$241:$CQ$241,Year!$C$243:$CQ$243),IF(MONTH($B$1)&lt;=4,LOOKUP($B37,Year!$C$7:$DV$7,Year!$C$9:$DV$9),IF(AND(MONTH($B$1)&gt;=5,MONTH($B$1)&lt;=8),LOOKUP($B37,Year!$C$79:$DV$79,Year!$C$81:$DV$81),IF(MONTH($B$1)&gt;=9,LOOKUP($B37,Year!$C$151:$DV$151,Year!$C$153:$DV$153)))))))</f>
      </c>
      <c r="F37" s="81">
        <f ca="1">IF(ISNA(IF(OR(AND(YEAR($B$1)=YEAR(TODAY())+1,MONTH($B$1)&gt;=4),YEAR($B$1)&gt;YEAR(TODAY())+1,YEAR($B$1)&lt;YEAR(TODAY()),$B37=""),"",IF(AND(YEAR($B$1)=YEAR(TODAY())+1,MONTH($B$1)&lt;=3),LOOKUP($B37,Year!$C$241:$CQ$241,Year!$C$244:$CQ$244),IF(MONTH($B$1)&lt;=4,LOOKUP($B37,Year!$C$7:$DV$7,Year!$C$10:$DV$10),IF(AND(MONTH($B$1)&gt;=5,MONTH($B$1)&lt;=8),LOOKUP($B37,Year!$C$79:$DV$79,Year!$C$82:$DV$82),IF(MONTH($B$1)&gt;=9,LOOKUP($B37,Year!$C$151:$DV$151,Year!$C$154:$DV$154))))))),"",IF(OR(AND(YEAR($B$1)=YEAR(TODAY())+1,MONTH($B$1)&gt;=4),YEAR($B$1)&gt;YEAR(TODAY())+1,YEAR($B$1)&lt;YEAR(TODAY()),$B37=""),"",IF(AND(YEAR($B$1)=YEAR(TODAY())+1,MONTH($B$1)&lt;=3),LOOKUP($B37,Year!$C$241:$CQ$241,Year!$C$244:$CQ$244),IF(MONTH($B$1)&lt;=4,LOOKUP($B37,Year!$C$7:$DV$7,Year!$C$10:$DV$10),IF(AND(MONTH($B$1)&gt;=5,MONTH($B$1)&lt;=8),LOOKUP($B37,Year!$C$79:$DV$79,Year!$C$82:$DV$82),IF(MONTH($B$1)&gt;=9,LOOKUP($B37,Year!$C$151:$DV$151,Year!$C$154:$DV$154)))))))</f>
      </c>
      <c r="G37" s="171"/>
      <c r="H37" s="2">
        <f t="shared" si="13"/>
      </c>
      <c r="I37" s="75">
        <f t="shared" si="10"/>
      </c>
      <c r="J37" s="81">
        <f ca="1">IF(ISNA(IF(OR(AND(YEAR($H$1)=YEAR(TODAY())+1,MONTH($H$1)&gt;=4),YEAR($H$1)&gt;YEAR(TODAY())+1,YEAR($H$1)&lt;YEAR(TODAY()),$H37=""),"",IF(AND(YEAR($H$1)=YEAR(TODAY())+1,MONTH($H$1)&lt;=3),LOOKUP($H37,Year!$C$241:$CQ$241,Year!$C$242:$CQ$242),IF(MONTH($H$1)&lt;=4,LOOKUP($H37,Year!$C$7:$DV$7,Year!$C$8:$DV$8),IF(AND(MONTH($H$1)&gt;=5,MONTH($H$1)&lt;=8),LOOKUP($H37,Year!$C$79:$DV$79,Year!$C$80:$DV$80),IF(MONTH($H$1)&gt;=9,LOOKUP($H37,Year!$C$151:$DV$151,Year!$C$152:$DV$152))))))),"",IF(OR(AND(YEAR($H$1)=YEAR(TODAY())+1,MONTH($H$1)&gt;=4),YEAR($H$1)&gt;YEAR(TODAY())+1,YEAR($H$1)&lt;YEAR(TODAY()),$H37=""),"",IF(AND(YEAR($H$1)=YEAR(TODAY())+1,MONTH($H$1)&lt;=3),LOOKUP($H37,Year!$C$241:$CQ$241,Year!$C$242:$CQ$242),IF(MONTH($H$1)&lt;=4,LOOKUP($H37,Year!$C$7:$DV$7,Year!$C$8:$DV$8),IF(AND(MONTH($H$1)&gt;=5,MONTH($H$1)&lt;=8),LOOKUP($H37,Year!$C$79:$DV$79,Year!$C$80:$DV$80),IF(MONTH($H$1)&gt;=9,LOOKUP($H37,Year!$C$151:$DV$151,Year!$C$152:$DV$152)))))))</f>
      </c>
      <c r="K37" s="81">
        <f ca="1">IF(ISNA(IF(OR(AND(YEAR($H$1)=YEAR(TODAY())+1,MONTH($H$1)&gt;=4),YEAR($H$1)&gt;YEAR(TODAY())+1,YEAR($H$1)&lt;YEAR(TODAY()),$H37=""),"",IF(AND(YEAR($H$1)=YEAR(TODAY())+1,MONTH($H$1)&lt;=3),LOOKUP($H37,Year!$C$241:$CQ$241,Year!$C$243:$CQ$243),IF(MONTH($H$1)&lt;=4,LOOKUP($H37,Year!$C$7:$DV$7,Year!$C$9:$DV$9),IF(AND(MONTH($H$1)&gt;=5,MONTH($H$1)&lt;=8),LOOKUP($H37,Year!$C$79:$DV$79,Year!$C$81:$DV$81),IF(MONTH($H$1)&gt;=9,LOOKUP($H37,Year!$C$151:$DV$151,Year!$C$153:$DV$153))))))),"",IF(OR(AND(YEAR($H$1)=YEAR(TODAY())+1,MONTH($H$1)&gt;=4),YEAR($H$1)&gt;YEAR(TODAY())+1,YEAR($H$1)&lt;YEAR(TODAY()),$H37=""),"",IF(AND(YEAR($H$1)=YEAR(TODAY())+1,MONTH($H$1)&lt;=3),LOOKUP($H37,Year!$C$241:$CQ$241,Year!$C$243:$CQ$243),IF(MONTH($H$1)&lt;=4,LOOKUP($H37,Year!$C$7:$DV$7,Year!$C$9:$DV$9),IF(AND(MONTH($H$1)&gt;=5,MONTH($H$1)&lt;=8),LOOKUP($H37,Year!$C$79:$DV$79,Year!$C$81:$DV$81),IF(MONTH($H$1)&gt;=9,LOOKUP($H37,Year!$C$151:$DV$151,Year!$C$153:$DV$153)))))))</f>
      </c>
      <c r="L37" s="81">
        <f ca="1">IF(ISNA(IF(OR(AND(YEAR($H$1)=YEAR(TODAY())+1,MONTH($H$1)&gt;=4),YEAR($H$1)&gt;YEAR(TODAY())+1,YEAR($H$1)&lt;YEAR(TODAY()),$H37=""),"",IF(AND(YEAR($H$1)=YEAR(TODAY())+1,MONTH($H$1)&lt;=3),LOOKUP($H37,Year!$C$241:$CQ$241,Year!$C$244:$CQ$244),IF(MONTH($H$1)&lt;=4,LOOKUP($H37,Year!$C$7:$DV$7,Year!$C$10:$DV$10),IF(AND(MONTH($H$1)&gt;=5,MONTH($H$1)&lt;=8),LOOKUP($H37,Year!$C$79:$DV$79,Year!$C$82:$DV$82),IF(MONTH($H$1)&gt;=9,LOOKUP($H37,Year!$C$151:$DV$151,Year!$C$154:$DV$154))))))),"",IF(OR(AND(YEAR($H$1)=YEAR(TODAY())+1,MONTH($H$1)&gt;=4),YEAR($H$1)&gt;YEAR(TODAY())+1,YEAR($H$1)&lt;YEAR(TODAY()),$H37=""),"",IF(AND(YEAR($H$1)=YEAR(TODAY())+1,MONTH($H$1)&lt;=3),LOOKUP($H37,Year!$C$241:$CQ$241,Year!$C$244:$CQ$244),IF(MONTH($H$1)&lt;=4,LOOKUP($H37,Year!$C$7:$DV$7,Year!$C$10:$DV$10),IF(AND(MONTH($H$1)&gt;=5,MONTH($H$1)&lt;=8),LOOKUP($H37,Year!$C$79:$DV$79,Year!$C$82:$DV$82),IF(MONTH($H$1)&gt;=9,LOOKUP($H37,Year!$C$151:$DV$151,Year!$C$154:$DV$154)))))))</f>
      </c>
      <c r="M37" s="171"/>
      <c r="N37" s="2">
        <f t="shared" si="14"/>
      </c>
      <c r="O37" s="75">
        <f t="shared" si="11"/>
      </c>
      <c r="P37" s="81">
        <f ca="1">IF(ISNA(IF(OR(AND(YEAR($N$1)=YEAR(TODAY())+1,MONTH($N$1)&gt;=4),YEAR($N$1)&gt;YEAR(TODAY())+1,YEAR($N$1)&lt;YEAR(TODAY()),$N37=""),"",IF(AND(YEAR($N$1)=YEAR(TODAY())+1,MONTH($N$1)&lt;=3),LOOKUP($N37,Year!$C$241:$CQ$241,Year!$C$242:$CQ$242),IF(MONTH($N$1)&lt;=4,LOOKUP($N37,Year!$C$7:$DV$7,Year!$C$8:$DV$8),IF(AND(MONTH($N$1)&gt;=5,MONTH($N$1)&lt;=8),LOOKUP($N37,Year!$C$79:$DV$79,Year!$C$80:$DV$80),IF(MONTH($N$1)&gt;=9,LOOKUP($N37,Year!$C$151:$DV$151,Year!$C$152:$DV$152))))))),"",IF(OR(AND(YEAR($N$1)=YEAR(TODAY())+1,MONTH($N$1)&gt;=4),YEAR($N$1)&gt;YEAR(TODAY())+1,YEAR($N$1)&lt;YEAR(TODAY()),$N37=""),"",IF(AND(YEAR($N$1)=YEAR(TODAY())+1,MONTH($N$1)&lt;=3),LOOKUP($N37,Year!$C$241:$CQ$241,Year!$C$242:$CQ$242),IF(MONTH($N$1)&lt;=4,LOOKUP($N37,Year!$C$7:$DV$7,Year!$C$8:$DV$8),IF(AND(MONTH($N$1)&gt;=5,MONTH($N$1)&lt;=8),LOOKUP($N37,Year!$C$79:$DV$79,Year!$C$80:$DV$80),IF(MONTH($N$1)&gt;=9,LOOKUP($N37,Year!$C$151:$DV$151,Year!$C$152:$DV$152)))))))</f>
      </c>
      <c r="Q37" s="81">
        <f ca="1">IF(ISNA(IF(OR(AND(YEAR($N$1)=YEAR(TODAY())+1,MONTH($N$1)&gt;=4),YEAR($N$1)&gt;YEAR(TODAY())+1,YEAR($N$1)&lt;YEAR(TODAY()),$N37=""),"",IF(AND(YEAR($N$1)=YEAR(TODAY())+1,MONTH($N$1)&lt;=3),LOOKUP($N37,Year!$C$241:$CQ$241,Year!$C$243:$CQ$243),IF(MONTH($N$1)&lt;=4,LOOKUP($N37,Year!$C$7:$DV$7,Year!$C$9:$DV$9),IF(AND(MONTH($N$1)&gt;=5,MONTH($N$1)&lt;=8),LOOKUP($N37,Year!$C$79:$DV$79,Year!$C$81:$DV$81),IF(MONTH($N$1)&gt;=9,LOOKUP($N37,Year!$C$151:$DV$151,Year!$C$153:$DV$153))))))),"",IF(OR(AND(YEAR($N$1)=YEAR(TODAY())+1,MONTH($N$1)&gt;=4),YEAR($N$1)&gt;YEAR(TODAY())+1,YEAR($N$1)&lt;YEAR(TODAY()),$N37=""),"",IF(AND(YEAR($N$1)=YEAR(TODAY())+1,MONTH($N$1)&lt;=3),LOOKUP($N37,Year!$C$241:$CQ$241,Year!$C$243:$CQ$243),IF(MONTH($N$1)&lt;=4,LOOKUP($N37,Year!$C$7:$DV$7,Year!$C$9:$DV$9),IF(AND(MONTH($N$1)&gt;=5,MONTH($N$1)&lt;=8),LOOKUP($N37,Year!$C$79:$DV$79,Year!$C$81:$DV$81),IF(MONTH($N$1)&gt;=9,LOOKUP($N37,Year!$C$151:$DV$151,Year!$C$153:$DV$153)))))))</f>
      </c>
      <c r="R37" s="81">
        <f ca="1">IF(ISNA(IF(OR(AND(YEAR($N$1)=YEAR(TODAY())+1,MONTH($N$1)&gt;=4),YEAR($N$1)&gt;YEAR(TODAY())+1,YEAR($N$1)&lt;YEAR(TODAY()),$N37=""),"",IF(AND(YEAR($N$1)=YEAR(TODAY())+1,MONTH($N$1)&lt;=3),LOOKUP($N37,Year!$C$241:$CQ$241,Year!$C$244:$CQ$244),IF(MONTH($N$1)&lt;=4,LOOKUP($N37,Year!$C$7:$DV$7,Year!$C$10:$DV$10),IF(AND(MONTH($N$1)&gt;=5,MONTH($N$1)&lt;=8),LOOKUP($N37,Year!$C$79:$DV$79,Year!$C$82:$DV$82),IF(MONTH($N$1)&gt;=9,LOOKUP($N37,Year!$C$151:$DV$151,Year!$C$154:$DV$154))))))),"",IF(OR(AND(YEAR($N$1)=YEAR(TODAY())+1,MONTH($N$1)&gt;=4),YEAR($N$1)&gt;YEAR(TODAY())+1,YEAR($N$1)&lt;YEAR(TODAY()),$N37=""),"",IF(AND(YEAR($N$1)=YEAR(TODAY())+1,MONTH($N$1)&lt;=3),LOOKUP($N37,Year!$C$241:$CQ$241,Year!$C$244:$CQ$244),IF(MONTH($N$1)&lt;=4,LOOKUP($N37,Year!$C$7:$DV$7,Year!$C$10:$DV$10),IF(AND(MONTH($N$1)&gt;=5,MONTH($N$1)&lt;=8),LOOKUP($N37,Year!$C$79:$DV$79,Year!$C$82:$DV$82),IF(MONTH($N$1)&gt;=9,LOOKUP($N37,Year!$C$151:$DV$151,Year!$C$154:$DV$154)))))))</f>
      </c>
    </row>
    <row r="38" spans="1:18" ht="13.5">
      <c r="A38" s="176"/>
      <c r="B38" s="2">
        <f t="shared" si="12"/>
      </c>
      <c r="C38" s="75">
        <f t="shared" si="9"/>
      </c>
      <c r="D38" s="81">
        <f ca="1">IF(ISNA(IF(OR(AND(YEAR($B$1)=YEAR(TODAY())+1,MONTH($B$1)&gt;=4),YEAR($B$1)&gt;YEAR(TODAY())+1,YEAR($B$1)&lt;YEAR(TODAY()),$B38=""),"",IF(AND(YEAR($B$1)=YEAR(TODAY())+1,MONTH($B$1)&lt;=3),LOOKUP($B38,Year!$C$241:$CQ$241,Year!$C$242:$CQ$242),IF(MONTH($B$1)&lt;=4,LOOKUP($B38,Year!$C$7:$DV$7,Year!$C$8:$DV$8),IF(AND(MONTH($B$1)&gt;=5,MONTH($B$1)&lt;=8),LOOKUP($B38,Year!$C$79:$DV$79,Year!$C$80:$DV$80),IF(MONTH($B$1)&gt;=9,LOOKUP($B38,Year!$C$151:$DV$151,Year!$C$152:$DV$152))))))),"",IF(OR(AND(YEAR($B$1)=YEAR(TODAY())+1,MONTH($B$1)&gt;=4),YEAR($B$1)&gt;YEAR(TODAY())+1,YEAR($B$1)&lt;YEAR(TODAY()),$B38=""),"",IF(AND(YEAR($B$1)=YEAR(TODAY())+1,MONTH($B$1)&lt;=3),LOOKUP($B38,Year!$C$241:$CQ$241,Year!$C$242:$CQ$242),IF(MONTH($B$1)&lt;=4,LOOKUP($B38,Year!$C$7:$DV$7,Year!$C$8:$DV$8),IF(AND(MONTH($B$1)&gt;=5,MONTH($B$1)&lt;=8),LOOKUP($B38,Year!$C$79:$DV$79,Year!$C$80:$DV$80),IF(MONTH($B$1)&gt;=9,LOOKUP($B38,Year!$C$151:$DV$151,Year!$C$152:$DV$152)))))))</f>
      </c>
      <c r="E38" s="81">
        <f ca="1">IF(ISNA(IF(OR(AND(YEAR($B$1)=YEAR(TODAY())+1,MONTH($B$1)&gt;=4),YEAR($B$1)&gt;YEAR(TODAY())+1,YEAR($B$1)&lt;YEAR(TODAY()),$B38=""),"",IF(AND(YEAR($B$1)=YEAR(TODAY())+1,MONTH($B$1)&lt;=3),LOOKUP($B38,Year!$C$241:$CQ$241,Year!$C$243:$CQ$243),IF(MONTH($B$1)&lt;=4,LOOKUP($B38,Year!$C$7:$DV$7,Year!$C$9:$DV$9),IF(AND(MONTH($B$1)&gt;=5,MONTH($B$1)&lt;=8),LOOKUP($B38,Year!$C$79:$DV$79,Year!$C$81:$DV$81),IF(MONTH($B$1)&gt;=9,LOOKUP($B38,Year!$C$151:$DV$151,Year!$C$153:$DV$153))))))),"",IF(OR(AND(YEAR($B$1)=YEAR(TODAY())+1,MONTH($B$1)&gt;=4),YEAR($B$1)&gt;YEAR(TODAY())+1,YEAR($B$1)&lt;YEAR(TODAY()),$B38=""),"",IF(AND(YEAR($B$1)=YEAR(TODAY())+1,MONTH($B$1)&lt;=3),LOOKUP($B38,Year!$C$241:$CQ$241,Year!$C$243:$CQ$243),IF(MONTH($B$1)&lt;=4,LOOKUP($B38,Year!$C$7:$DV$7,Year!$C$9:$DV$9),IF(AND(MONTH($B$1)&gt;=5,MONTH($B$1)&lt;=8),LOOKUP($B38,Year!$C$79:$DV$79,Year!$C$81:$DV$81),IF(MONTH($B$1)&gt;=9,LOOKUP($B38,Year!$C$151:$DV$151,Year!$C$153:$DV$153)))))))</f>
      </c>
      <c r="F38" s="81">
        <f ca="1">IF(ISNA(IF(OR(AND(YEAR($B$1)=YEAR(TODAY())+1,MONTH($B$1)&gt;=4),YEAR($B$1)&gt;YEAR(TODAY())+1,YEAR($B$1)&lt;YEAR(TODAY()),$B38=""),"",IF(AND(YEAR($B$1)=YEAR(TODAY())+1,MONTH($B$1)&lt;=3),LOOKUP($B38,Year!$C$241:$CQ$241,Year!$C$244:$CQ$244),IF(MONTH($B$1)&lt;=4,LOOKUP($B38,Year!$C$7:$DV$7,Year!$C$10:$DV$10),IF(AND(MONTH($B$1)&gt;=5,MONTH($B$1)&lt;=8),LOOKUP($B38,Year!$C$79:$DV$79,Year!$C$82:$DV$82),IF(MONTH($B$1)&gt;=9,LOOKUP($B38,Year!$C$151:$DV$151,Year!$C$154:$DV$154))))))),"",IF(OR(AND(YEAR($B$1)=YEAR(TODAY())+1,MONTH($B$1)&gt;=4),YEAR($B$1)&gt;YEAR(TODAY())+1,YEAR($B$1)&lt;YEAR(TODAY()),$B38=""),"",IF(AND(YEAR($B$1)=YEAR(TODAY())+1,MONTH($B$1)&lt;=3),LOOKUP($B38,Year!$C$241:$CQ$241,Year!$C$244:$CQ$244),IF(MONTH($B$1)&lt;=4,LOOKUP($B38,Year!$C$7:$DV$7,Year!$C$10:$DV$10),IF(AND(MONTH($B$1)&gt;=5,MONTH($B$1)&lt;=8),LOOKUP($B38,Year!$C$79:$DV$79,Year!$C$82:$DV$82),IF(MONTH($B$1)&gt;=9,LOOKUP($B38,Year!$C$151:$DV$151,Year!$C$154:$DV$154)))))))</f>
      </c>
      <c r="G38" s="176"/>
      <c r="H38" s="2">
        <f t="shared" si="13"/>
      </c>
      <c r="I38" s="75">
        <f t="shared" si="10"/>
      </c>
      <c r="J38" s="81">
        <f ca="1">IF(ISNA(IF(OR(AND(YEAR($H$1)=YEAR(TODAY())+1,MONTH($H$1)&gt;=4),YEAR($H$1)&gt;YEAR(TODAY())+1,YEAR($H$1)&lt;YEAR(TODAY()),$H38=""),"",IF(AND(YEAR($H$1)=YEAR(TODAY())+1,MONTH($H$1)&lt;=3),LOOKUP($H38,Year!$C$241:$CQ$241,Year!$C$242:$CQ$242),IF(MONTH($H$1)&lt;=4,LOOKUP($H38,Year!$C$7:$DV$7,Year!$C$8:$DV$8),IF(AND(MONTH($H$1)&gt;=5,MONTH($H$1)&lt;=8),LOOKUP($H38,Year!$C$79:$DV$79,Year!$C$80:$DV$80),IF(MONTH($H$1)&gt;=9,LOOKUP($H38,Year!$C$151:$DV$151,Year!$C$152:$DV$152))))))),"",IF(OR(AND(YEAR($H$1)=YEAR(TODAY())+1,MONTH($H$1)&gt;=4),YEAR($H$1)&gt;YEAR(TODAY())+1,YEAR($H$1)&lt;YEAR(TODAY()),$H38=""),"",IF(AND(YEAR($H$1)=YEAR(TODAY())+1,MONTH($H$1)&lt;=3),LOOKUP($H38,Year!$C$241:$CQ$241,Year!$C$242:$CQ$242),IF(MONTH($H$1)&lt;=4,LOOKUP($H38,Year!$C$7:$DV$7,Year!$C$8:$DV$8),IF(AND(MONTH($H$1)&gt;=5,MONTH($H$1)&lt;=8),LOOKUP($H38,Year!$C$79:$DV$79,Year!$C$80:$DV$80),IF(MONTH($H$1)&gt;=9,LOOKUP($H38,Year!$C$151:$DV$151,Year!$C$152:$DV$152)))))))</f>
      </c>
      <c r="K38" s="81">
        <f ca="1">IF(ISNA(IF(OR(AND(YEAR($H$1)=YEAR(TODAY())+1,MONTH($H$1)&gt;=4),YEAR($H$1)&gt;YEAR(TODAY())+1,YEAR($H$1)&lt;YEAR(TODAY()),$H38=""),"",IF(AND(YEAR($H$1)=YEAR(TODAY())+1,MONTH($H$1)&lt;=3),LOOKUP($H38,Year!$C$241:$CQ$241,Year!$C$243:$CQ$243),IF(MONTH($H$1)&lt;=4,LOOKUP($H38,Year!$C$7:$DV$7,Year!$C$9:$DV$9),IF(AND(MONTH($H$1)&gt;=5,MONTH($H$1)&lt;=8),LOOKUP($H38,Year!$C$79:$DV$79,Year!$C$81:$DV$81),IF(MONTH($H$1)&gt;=9,LOOKUP($H38,Year!$C$151:$DV$151,Year!$C$153:$DV$153))))))),"",IF(OR(AND(YEAR($H$1)=YEAR(TODAY())+1,MONTH($H$1)&gt;=4),YEAR($H$1)&gt;YEAR(TODAY())+1,YEAR($H$1)&lt;YEAR(TODAY()),$H38=""),"",IF(AND(YEAR($H$1)=YEAR(TODAY())+1,MONTH($H$1)&lt;=3),LOOKUP($H38,Year!$C$241:$CQ$241,Year!$C$243:$CQ$243),IF(MONTH($H$1)&lt;=4,LOOKUP($H38,Year!$C$7:$DV$7,Year!$C$9:$DV$9),IF(AND(MONTH($H$1)&gt;=5,MONTH($H$1)&lt;=8),LOOKUP($H38,Year!$C$79:$DV$79,Year!$C$81:$DV$81),IF(MONTH($H$1)&gt;=9,LOOKUP($H38,Year!$C$151:$DV$151,Year!$C$153:$DV$153)))))))</f>
      </c>
      <c r="L38" s="81">
        <f ca="1">IF(ISNA(IF(OR(AND(YEAR($H$1)=YEAR(TODAY())+1,MONTH($H$1)&gt;=4),YEAR($H$1)&gt;YEAR(TODAY())+1,YEAR($H$1)&lt;YEAR(TODAY()),$H38=""),"",IF(AND(YEAR($H$1)=YEAR(TODAY())+1,MONTH($H$1)&lt;=3),LOOKUP($H38,Year!$C$241:$CQ$241,Year!$C$244:$CQ$244),IF(MONTH($H$1)&lt;=4,LOOKUP($H38,Year!$C$7:$DV$7,Year!$C$10:$DV$10),IF(AND(MONTH($H$1)&gt;=5,MONTH($H$1)&lt;=8),LOOKUP($H38,Year!$C$79:$DV$79,Year!$C$82:$DV$82),IF(MONTH($H$1)&gt;=9,LOOKUP($H38,Year!$C$151:$DV$151,Year!$C$154:$DV$154))))))),"",IF(OR(AND(YEAR($H$1)=YEAR(TODAY())+1,MONTH($H$1)&gt;=4),YEAR($H$1)&gt;YEAR(TODAY())+1,YEAR($H$1)&lt;YEAR(TODAY()),$H38=""),"",IF(AND(YEAR($H$1)=YEAR(TODAY())+1,MONTH($H$1)&lt;=3),LOOKUP($H38,Year!$C$241:$CQ$241,Year!$C$244:$CQ$244),IF(MONTH($H$1)&lt;=4,LOOKUP($H38,Year!$C$7:$DV$7,Year!$C$10:$DV$10),IF(AND(MONTH($H$1)&gt;=5,MONTH($H$1)&lt;=8),LOOKUP($H38,Year!$C$79:$DV$79,Year!$C$82:$DV$82),IF(MONTH($H$1)&gt;=9,LOOKUP($H38,Year!$C$151:$DV$151,Year!$C$154:$DV$154)))))))</f>
      </c>
      <c r="M38" s="176"/>
      <c r="N38" s="2">
        <f t="shared" si="14"/>
      </c>
      <c r="O38" s="75">
        <f t="shared" si="11"/>
      </c>
      <c r="P38" s="81">
        <f ca="1">IF(ISNA(IF(OR(AND(YEAR($N$1)=YEAR(TODAY())+1,MONTH($N$1)&gt;=4),YEAR($N$1)&gt;YEAR(TODAY())+1,YEAR($N$1)&lt;YEAR(TODAY()),$N38=""),"",IF(AND(YEAR($N$1)=YEAR(TODAY())+1,MONTH($N$1)&lt;=3),LOOKUP($N38,Year!$C$241:$CQ$241,Year!$C$242:$CQ$242),IF(MONTH($N$1)&lt;=4,LOOKUP($N38,Year!$C$7:$DV$7,Year!$C$8:$DV$8),IF(AND(MONTH($N$1)&gt;=5,MONTH($N$1)&lt;=8),LOOKUP($N38,Year!$C$79:$DV$79,Year!$C$80:$DV$80),IF(MONTH($N$1)&gt;=9,LOOKUP($N38,Year!$C$151:$DV$151,Year!$C$152:$DV$152))))))),"",IF(OR(AND(YEAR($N$1)=YEAR(TODAY())+1,MONTH($N$1)&gt;=4),YEAR($N$1)&gt;YEAR(TODAY())+1,YEAR($N$1)&lt;YEAR(TODAY()),$N38=""),"",IF(AND(YEAR($N$1)=YEAR(TODAY())+1,MONTH($N$1)&lt;=3),LOOKUP($N38,Year!$C$241:$CQ$241,Year!$C$242:$CQ$242),IF(MONTH($N$1)&lt;=4,LOOKUP($N38,Year!$C$7:$DV$7,Year!$C$8:$DV$8),IF(AND(MONTH($N$1)&gt;=5,MONTH($N$1)&lt;=8),LOOKUP($N38,Year!$C$79:$DV$79,Year!$C$80:$DV$80),IF(MONTH($N$1)&gt;=9,LOOKUP($N38,Year!$C$151:$DV$151,Year!$C$152:$DV$152)))))))</f>
      </c>
      <c r="Q38" s="81">
        <f ca="1">IF(ISNA(IF(OR(AND(YEAR($N$1)=YEAR(TODAY())+1,MONTH($N$1)&gt;=4),YEAR($N$1)&gt;YEAR(TODAY())+1,YEAR($N$1)&lt;YEAR(TODAY()),$N38=""),"",IF(AND(YEAR($N$1)=YEAR(TODAY())+1,MONTH($N$1)&lt;=3),LOOKUP($N38,Year!$C$241:$CQ$241,Year!$C$243:$CQ$243),IF(MONTH($N$1)&lt;=4,LOOKUP($N38,Year!$C$7:$DV$7,Year!$C$9:$DV$9),IF(AND(MONTH($N$1)&gt;=5,MONTH($N$1)&lt;=8),LOOKUP($N38,Year!$C$79:$DV$79,Year!$C$81:$DV$81),IF(MONTH($N$1)&gt;=9,LOOKUP($N38,Year!$C$151:$DV$151,Year!$C$153:$DV$153))))))),"",IF(OR(AND(YEAR($N$1)=YEAR(TODAY())+1,MONTH($N$1)&gt;=4),YEAR($N$1)&gt;YEAR(TODAY())+1,YEAR($N$1)&lt;YEAR(TODAY()),$N38=""),"",IF(AND(YEAR($N$1)=YEAR(TODAY())+1,MONTH($N$1)&lt;=3),LOOKUP($N38,Year!$C$241:$CQ$241,Year!$C$243:$CQ$243),IF(MONTH($N$1)&lt;=4,LOOKUP($N38,Year!$C$7:$DV$7,Year!$C$9:$DV$9),IF(AND(MONTH($N$1)&gt;=5,MONTH($N$1)&lt;=8),LOOKUP($N38,Year!$C$79:$DV$79,Year!$C$81:$DV$81),IF(MONTH($N$1)&gt;=9,LOOKUP($N38,Year!$C$151:$DV$151,Year!$C$153:$DV$153)))))))</f>
      </c>
      <c r="R38" s="81">
        <f ca="1">IF(ISNA(IF(OR(AND(YEAR($N$1)=YEAR(TODAY())+1,MONTH($N$1)&gt;=4),YEAR($N$1)&gt;YEAR(TODAY())+1,YEAR($N$1)&lt;YEAR(TODAY()),$N38=""),"",IF(AND(YEAR($N$1)=YEAR(TODAY())+1,MONTH($N$1)&lt;=3),LOOKUP($N38,Year!$C$241:$CQ$241,Year!$C$244:$CQ$244),IF(MONTH($N$1)&lt;=4,LOOKUP($N38,Year!$C$7:$DV$7,Year!$C$10:$DV$10),IF(AND(MONTH($N$1)&gt;=5,MONTH($N$1)&lt;=8),LOOKUP($N38,Year!$C$79:$DV$79,Year!$C$82:$DV$82),IF(MONTH($N$1)&gt;=9,LOOKUP($N38,Year!$C$151:$DV$151,Year!$C$154:$DV$154))))))),"",IF(OR(AND(YEAR($N$1)=YEAR(TODAY())+1,MONTH($N$1)&gt;=4),YEAR($N$1)&gt;YEAR(TODAY())+1,YEAR($N$1)&lt;YEAR(TODAY()),$N38=""),"",IF(AND(YEAR($N$1)=YEAR(TODAY())+1,MONTH($N$1)&lt;=3),LOOKUP($N38,Year!$C$241:$CQ$241,Year!$C$244:$CQ$244),IF(MONTH($N$1)&lt;=4,LOOKUP($N38,Year!$C$7:$DV$7,Year!$C$10:$DV$10),IF(AND(MONTH($N$1)&gt;=5,MONTH($N$1)&lt;=8),LOOKUP($N38,Year!$C$79:$DV$79,Year!$C$82:$DV$82),IF(MONTH($N$1)&gt;=9,LOOKUP($N38,Year!$C$151:$DV$151,Year!$C$154:$DV$154)))))))</f>
      </c>
    </row>
    <row r="39" spans="1:18" ht="13.5">
      <c r="A39" s="177"/>
      <c r="B39" s="136">
        <f t="shared" si="12"/>
      </c>
      <c r="C39" s="1">
        <f t="shared" si="9"/>
      </c>
      <c r="D39" s="81">
        <f ca="1">IF(ISNA(IF(OR(AND(YEAR($B$1)=YEAR(TODAY())+1,MONTH($B$1)&gt;=4),YEAR($B$1)&gt;YEAR(TODAY())+1,YEAR($B$1)&lt;YEAR(TODAY()),$B39=""),"",IF(AND(YEAR($B$1)=YEAR(TODAY())+1,MONTH($B$1)&lt;=3),LOOKUP($B39,Year!$C$241:$CQ$241,Year!$C$242:$CQ$242),IF(MONTH($B$1)&lt;=4,LOOKUP($B39,Year!$C$7:$DV$7,Year!$C$8:$DV$8),IF(AND(MONTH($B$1)&gt;=5,MONTH($B$1)&lt;=8),LOOKUP($B39,Year!$C$79:$DV$79,Year!$C$80:$DV$80),IF(MONTH($B$1)&gt;=9,LOOKUP($B39,Year!$C$151:$DV$151,Year!$C$152:$DV$152))))))),"",IF(OR(AND(YEAR($B$1)=YEAR(TODAY())+1,MONTH($B$1)&gt;=4),YEAR($B$1)&gt;YEAR(TODAY())+1,YEAR($B$1)&lt;YEAR(TODAY()),$B39=""),"",IF(AND(YEAR($B$1)=YEAR(TODAY())+1,MONTH($B$1)&lt;=3),LOOKUP($B39,Year!$C$241:$CQ$241,Year!$C$242:$CQ$242),IF(MONTH($B$1)&lt;=4,LOOKUP($B39,Year!$C$7:$DV$7,Year!$C$8:$DV$8),IF(AND(MONTH($B$1)&gt;=5,MONTH($B$1)&lt;=8),LOOKUP($B39,Year!$C$79:$DV$79,Year!$C$80:$DV$80),IF(MONTH($B$1)&gt;=9,LOOKUP($B39,Year!$C$151:$DV$151,Year!$C$152:$DV$152)))))))</f>
      </c>
      <c r="E39" s="81">
        <f ca="1">IF(ISNA(IF(OR(AND(YEAR($B$1)=YEAR(TODAY())+1,MONTH($B$1)&gt;=4),YEAR($B$1)&gt;YEAR(TODAY())+1,YEAR($B$1)&lt;YEAR(TODAY()),$B39=""),"",IF(AND(YEAR($B$1)=YEAR(TODAY())+1,MONTH($B$1)&lt;=3),LOOKUP($B39,Year!$C$241:$CQ$241,Year!$C$243:$CQ$243),IF(MONTH($B$1)&lt;=4,LOOKUP($B39,Year!$C$7:$DV$7,Year!$C$9:$DV$9),IF(AND(MONTH($B$1)&gt;=5,MONTH($B$1)&lt;=8),LOOKUP($B39,Year!$C$79:$DV$79,Year!$C$81:$DV$81),IF(MONTH($B$1)&gt;=9,LOOKUP($B39,Year!$C$151:$DV$151,Year!$C$153:$DV$153))))))),"",IF(OR(AND(YEAR($B$1)=YEAR(TODAY())+1,MONTH($B$1)&gt;=4),YEAR($B$1)&gt;YEAR(TODAY())+1,YEAR($B$1)&lt;YEAR(TODAY()),$B39=""),"",IF(AND(YEAR($B$1)=YEAR(TODAY())+1,MONTH($B$1)&lt;=3),LOOKUP($B39,Year!$C$241:$CQ$241,Year!$C$243:$CQ$243),IF(MONTH($B$1)&lt;=4,LOOKUP($B39,Year!$C$7:$DV$7,Year!$C$9:$DV$9),IF(AND(MONTH($B$1)&gt;=5,MONTH($B$1)&lt;=8),LOOKUP($B39,Year!$C$79:$DV$79,Year!$C$81:$DV$81),IF(MONTH($B$1)&gt;=9,LOOKUP($B39,Year!$C$151:$DV$151,Year!$C$153:$DV$153)))))))</f>
      </c>
      <c r="F39" s="81">
        <f ca="1">IF(ISNA(IF(OR(AND(YEAR($B$1)=YEAR(TODAY())+1,MONTH($B$1)&gt;=4),YEAR($B$1)&gt;YEAR(TODAY())+1,YEAR($B$1)&lt;YEAR(TODAY()),$B39=""),"",IF(AND(YEAR($B$1)=YEAR(TODAY())+1,MONTH($B$1)&lt;=3),LOOKUP($B39,Year!$C$241:$CQ$241,Year!$C$244:$CQ$244),IF(MONTH($B$1)&lt;=4,LOOKUP($B39,Year!$C$7:$DV$7,Year!$C$10:$DV$10),IF(AND(MONTH($B$1)&gt;=5,MONTH($B$1)&lt;=8),LOOKUP($B39,Year!$C$79:$DV$79,Year!$C$82:$DV$82),IF(MONTH($B$1)&gt;=9,LOOKUP($B39,Year!$C$151:$DV$151,Year!$C$154:$DV$154))))))),"",IF(OR(AND(YEAR($B$1)=YEAR(TODAY())+1,MONTH($B$1)&gt;=4),YEAR($B$1)&gt;YEAR(TODAY())+1,YEAR($B$1)&lt;YEAR(TODAY()),$B39=""),"",IF(AND(YEAR($B$1)=YEAR(TODAY())+1,MONTH($B$1)&lt;=3),LOOKUP($B39,Year!$C$241:$CQ$241,Year!$C$244:$CQ$244),IF(MONTH($B$1)&lt;=4,LOOKUP($B39,Year!$C$7:$DV$7,Year!$C$10:$DV$10),IF(AND(MONTH($B$1)&gt;=5,MONTH($B$1)&lt;=8),LOOKUP($B39,Year!$C$79:$DV$79,Year!$C$82:$DV$82),IF(MONTH($B$1)&gt;=9,LOOKUP($B39,Year!$C$151:$DV$151,Year!$C$154:$DV$154)))))))</f>
      </c>
      <c r="G39" s="177"/>
      <c r="H39" s="76">
        <f t="shared" si="13"/>
      </c>
      <c r="I39" s="1">
        <f t="shared" si="10"/>
      </c>
      <c r="J39" s="81">
        <f ca="1">IF(ISNA(IF(OR(AND(YEAR($H$1)=YEAR(TODAY())+1,MONTH($H$1)&gt;=4),YEAR($H$1)&gt;YEAR(TODAY())+1,YEAR($H$1)&lt;YEAR(TODAY()),$H39=""),"",IF(AND(YEAR($H$1)=YEAR(TODAY())+1,MONTH($H$1)&lt;=3),LOOKUP($H39,Year!$C$241:$CQ$241,Year!$C$242:$CQ$242),IF(MONTH($H$1)&lt;=4,LOOKUP($H39,Year!$C$7:$DV$7,Year!$C$8:$DV$8),IF(AND(MONTH($H$1)&gt;=5,MONTH($H$1)&lt;=8),LOOKUP($H39,Year!$C$79:$DV$79,Year!$C$80:$DV$80),IF(MONTH($H$1)&gt;=9,LOOKUP($H39,Year!$C$151:$DV$151,Year!$C$152:$DV$152))))))),"",IF(OR(AND(YEAR($H$1)=YEAR(TODAY())+1,MONTH($H$1)&gt;=4),YEAR($H$1)&gt;YEAR(TODAY())+1,YEAR($H$1)&lt;YEAR(TODAY()),$H39=""),"",IF(AND(YEAR($H$1)=YEAR(TODAY())+1,MONTH($H$1)&lt;=3),LOOKUP($H39,Year!$C$241:$CQ$241,Year!$C$242:$CQ$242),IF(MONTH($H$1)&lt;=4,LOOKUP($H39,Year!$C$7:$DV$7,Year!$C$8:$DV$8),IF(AND(MONTH($H$1)&gt;=5,MONTH($H$1)&lt;=8),LOOKUP($H39,Year!$C$79:$DV$79,Year!$C$80:$DV$80),IF(MONTH($H$1)&gt;=9,LOOKUP($H39,Year!$C$151:$DV$151,Year!$C$152:$DV$152)))))))</f>
      </c>
      <c r="K39" s="81">
        <f ca="1">IF(ISNA(IF(OR(AND(YEAR($H$1)=YEAR(TODAY())+1,MONTH($H$1)&gt;=4),YEAR($H$1)&gt;YEAR(TODAY())+1,YEAR($H$1)&lt;YEAR(TODAY()),$H39=""),"",IF(AND(YEAR($H$1)=YEAR(TODAY())+1,MONTH($H$1)&lt;=3),LOOKUP($H39,Year!$C$241:$CQ$241,Year!$C$243:$CQ$243),IF(MONTH($H$1)&lt;=4,LOOKUP($H39,Year!$C$7:$DV$7,Year!$C$9:$DV$9),IF(AND(MONTH($H$1)&gt;=5,MONTH($H$1)&lt;=8),LOOKUP($H39,Year!$C$79:$DV$79,Year!$C$81:$DV$81),IF(MONTH($H$1)&gt;=9,LOOKUP($H39,Year!$C$151:$DV$151,Year!$C$153:$DV$153))))))),"",IF(OR(AND(YEAR($H$1)=YEAR(TODAY())+1,MONTH($H$1)&gt;=4),YEAR($H$1)&gt;YEAR(TODAY())+1,YEAR($H$1)&lt;YEAR(TODAY()),$H39=""),"",IF(AND(YEAR($H$1)=YEAR(TODAY())+1,MONTH($H$1)&lt;=3),LOOKUP($H39,Year!$C$241:$CQ$241,Year!$C$243:$CQ$243),IF(MONTH($H$1)&lt;=4,LOOKUP($H39,Year!$C$7:$DV$7,Year!$C$9:$DV$9),IF(AND(MONTH($H$1)&gt;=5,MONTH($H$1)&lt;=8),LOOKUP($H39,Year!$C$79:$DV$79,Year!$C$81:$DV$81),IF(MONTH($H$1)&gt;=9,LOOKUP($H39,Year!$C$151:$DV$151,Year!$C$153:$DV$153)))))))</f>
      </c>
      <c r="L39" s="81">
        <f ca="1">IF(ISNA(IF(OR(AND(YEAR($H$1)=YEAR(TODAY())+1,MONTH($H$1)&gt;=4),YEAR($H$1)&gt;YEAR(TODAY())+1,YEAR($H$1)&lt;YEAR(TODAY()),$H39=""),"",IF(AND(YEAR($H$1)=YEAR(TODAY())+1,MONTH($H$1)&lt;=3),LOOKUP($H39,Year!$C$241:$CQ$241,Year!$C$244:$CQ$244),IF(MONTH($H$1)&lt;=4,LOOKUP($H39,Year!$C$7:$DV$7,Year!$C$10:$DV$10),IF(AND(MONTH($H$1)&gt;=5,MONTH($H$1)&lt;=8),LOOKUP($H39,Year!$C$79:$DV$79,Year!$C$82:$DV$82),IF(MONTH($H$1)&gt;=9,LOOKUP($H39,Year!$C$151:$DV$151,Year!$C$154:$DV$154))))))),"",IF(OR(AND(YEAR($H$1)=YEAR(TODAY())+1,MONTH($H$1)&gt;=4),YEAR($H$1)&gt;YEAR(TODAY())+1,YEAR($H$1)&lt;YEAR(TODAY()),$H39=""),"",IF(AND(YEAR($H$1)=YEAR(TODAY())+1,MONTH($H$1)&lt;=3),LOOKUP($H39,Year!$C$241:$CQ$241,Year!$C$244:$CQ$244),IF(MONTH($H$1)&lt;=4,LOOKUP($H39,Year!$C$7:$DV$7,Year!$C$10:$DV$10),IF(AND(MONTH($H$1)&gt;=5,MONTH($H$1)&lt;=8),LOOKUP($H39,Year!$C$79:$DV$79,Year!$C$82:$DV$82),IF(MONTH($H$1)&gt;=9,LOOKUP($H39,Year!$C$151:$DV$151,Year!$C$154:$DV$154)))))))</f>
      </c>
      <c r="M39" s="177"/>
      <c r="N39" s="76">
        <f t="shared" si="14"/>
      </c>
      <c r="O39" s="1">
        <f t="shared" si="11"/>
      </c>
      <c r="P39" s="81">
        <f ca="1">IF(ISNA(IF(OR(AND(YEAR($N$1)=YEAR(TODAY())+1,MONTH($N$1)&gt;=4),YEAR($N$1)&gt;YEAR(TODAY())+1,YEAR($N$1)&lt;YEAR(TODAY()),$N39=""),"",IF(AND(YEAR($N$1)=YEAR(TODAY())+1,MONTH($N$1)&lt;=3),LOOKUP($N39,Year!$C$241:$CQ$241,Year!$C$242:$CQ$242),IF(MONTH($N$1)&lt;=4,LOOKUP($N39,Year!$C$7:$DV$7,Year!$C$8:$DV$8),IF(AND(MONTH($N$1)&gt;=5,MONTH($N$1)&lt;=8),LOOKUP($N39,Year!$C$79:$DV$79,Year!$C$80:$DV$80),IF(MONTH($N$1)&gt;=9,LOOKUP($N39,Year!$C$151:$DV$151,Year!$C$152:$DV$152))))))),"",IF(OR(AND(YEAR($N$1)=YEAR(TODAY())+1,MONTH($N$1)&gt;=4),YEAR($N$1)&gt;YEAR(TODAY())+1,YEAR($N$1)&lt;YEAR(TODAY()),$N39=""),"",IF(AND(YEAR($N$1)=YEAR(TODAY())+1,MONTH($N$1)&lt;=3),LOOKUP($N39,Year!$C$241:$CQ$241,Year!$C$242:$CQ$242),IF(MONTH($N$1)&lt;=4,LOOKUP($N39,Year!$C$7:$DV$7,Year!$C$8:$DV$8),IF(AND(MONTH($N$1)&gt;=5,MONTH($N$1)&lt;=8),LOOKUP($N39,Year!$C$79:$DV$79,Year!$C$80:$DV$80),IF(MONTH($N$1)&gt;=9,LOOKUP($N39,Year!$C$151:$DV$151,Year!$C$152:$DV$152)))))))</f>
      </c>
      <c r="Q39" s="81">
        <f ca="1">IF(ISNA(IF(OR(AND(YEAR($N$1)=YEAR(TODAY())+1,MONTH($N$1)&gt;=4),YEAR($N$1)&gt;YEAR(TODAY())+1,YEAR($N$1)&lt;YEAR(TODAY()),$N39=""),"",IF(AND(YEAR($N$1)=YEAR(TODAY())+1,MONTH($N$1)&lt;=3),LOOKUP($N39,Year!$C$241:$CQ$241,Year!$C$243:$CQ$243),IF(MONTH($N$1)&lt;=4,LOOKUP($N39,Year!$C$7:$DV$7,Year!$C$9:$DV$9),IF(AND(MONTH($N$1)&gt;=5,MONTH($N$1)&lt;=8),LOOKUP($N39,Year!$C$79:$DV$79,Year!$C$81:$DV$81),IF(MONTH($N$1)&gt;=9,LOOKUP($N39,Year!$C$151:$DV$151,Year!$C$153:$DV$153))))))),"",IF(OR(AND(YEAR($N$1)=YEAR(TODAY())+1,MONTH($N$1)&gt;=4),YEAR($N$1)&gt;YEAR(TODAY())+1,YEAR($N$1)&lt;YEAR(TODAY()),$N39=""),"",IF(AND(YEAR($N$1)=YEAR(TODAY())+1,MONTH($N$1)&lt;=3),LOOKUP($N39,Year!$C$241:$CQ$241,Year!$C$243:$CQ$243),IF(MONTH($N$1)&lt;=4,LOOKUP($N39,Year!$C$7:$DV$7,Year!$C$9:$DV$9),IF(AND(MONTH($N$1)&gt;=5,MONTH($N$1)&lt;=8),LOOKUP($N39,Year!$C$79:$DV$79,Year!$C$81:$DV$81),IF(MONTH($N$1)&gt;=9,LOOKUP($N39,Year!$C$151:$DV$151,Year!$C$153:$DV$153)))))))</f>
      </c>
      <c r="R39" s="81">
        <f ca="1">IF(ISNA(IF(OR(AND(YEAR($N$1)=YEAR(TODAY())+1,MONTH($N$1)&gt;=4),YEAR($N$1)&gt;YEAR(TODAY())+1,YEAR($N$1)&lt;YEAR(TODAY()),$N39=""),"",IF(AND(YEAR($N$1)=YEAR(TODAY())+1,MONTH($N$1)&lt;=3),LOOKUP($N39,Year!$C$241:$CQ$241,Year!$C$244:$CQ$244),IF(MONTH($N$1)&lt;=4,LOOKUP($N39,Year!$C$7:$DV$7,Year!$C$10:$DV$10),IF(AND(MONTH($N$1)&gt;=5,MONTH($N$1)&lt;=8),LOOKUP($N39,Year!$C$79:$DV$79,Year!$C$82:$DV$82),IF(MONTH($N$1)&gt;=9,LOOKUP($N39,Year!$C$151:$DV$151,Year!$C$154:$DV$154))))))),"",IF(OR(AND(YEAR($N$1)=YEAR(TODAY())+1,MONTH($N$1)&gt;=4),YEAR($N$1)&gt;YEAR(TODAY())+1,YEAR($N$1)&lt;YEAR(TODAY()),$N39=""),"",IF(AND(YEAR($N$1)=YEAR(TODAY())+1,MONTH($N$1)&lt;=3),LOOKUP($N39,Year!$C$241:$CQ$241,Year!$C$244:$CQ$244),IF(MONTH($N$1)&lt;=4,LOOKUP($N39,Year!$C$7:$DV$7,Year!$C$10:$DV$10),IF(AND(MONTH($N$1)&gt;=5,MONTH($N$1)&lt;=8),LOOKUP($N39,Year!$C$79:$DV$79,Year!$C$82:$DV$82),IF(MONTH($N$1)&gt;=9,LOOKUP($N39,Year!$C$151:$DV$151,Year!$C$154:$DV$154)))))))</f>
      </c>
    </row>
    <row r="40" ht="36" customHeight="1"/>
    <row r="42" ht="25.5" customHeight="1"/>
    <row r="43" ht="25.5" customHeight="1"/>
    <row r="44" ht="25.5" customHeight="1"/>
    <row r="47" ht="33" customHeight="1"/>
    <row r="48" ht="62.25" customHeight="1"/>
  </sheetData>
  <sheetProtection password="CEA2" sheet="1"/>
  <mergeCells count="24">
    <mergeCell ref="M31:M37"/>
    <mergeCell ref="M38:M39"/>
    <mergeCell ref="M3:M9"/>
    <mergeCell ref="M10:M16"/>
    <mergeCell ref="M17:M23"/>
    <mergeCell ref="M24:M30"/>
    <mergeCell ref="A24:A30"/>
    <mergeCell ref="A31:A37"/>
    <mergeCell ref="A38:A39"/>
    <mergeCell ref="G3:G9"/>
    <mergeCell ref="G10:G16"/>
    <mergeCell ref="G17:G23"/>
    <mergeCell ref="G24:G30"/>
    <mergeCell ref="G31:G37"/>
    <mergeCell ref="G38:G39"/>
    <mergeCell ref="A3:A9"/>
    <mergeCell ref="A10:A16"/>
    <mergeCell ref="A17:A23"/>
    <mergeCell ref="B2:C2"/>
    <mergeCell ref="H2:I2"/>
    <mergeCell ref="N2:O2"/>
    <mergeCell ref="A1:A2"/>
    <mergeCell ref="G1:G2"/>
    <mergeCell ref="M1:M2"/>
  </mergeCells>
  <conditionalFormatting sqref="B1">
    <cfRule type="expression" priority="1" dxfId="33" stopIfTrue="1">
      <formula>AND(MONTH(TODAY())=10,MONTH(B1)=10)</formula>
    </cfRule>
  </conditionalFormatting>
  <conditionalFormatting sqref="C1 O1">
    <cfRule type="expression" priority="30" dxfId="34" stopIfTrue="1">
      <formula>AND(B1&lt;=TODAY(),NOT(MONTH(B1)=MONTH(TODAY())))</formula>
    </cfRule>
  </conditionalFormatting>
  <dataValidations count="1">
    <dataValidation errorStyle="information" type="date" allowBlank="1" showInputMessage="1" showErrorMessage="1" promptTitle="YEAR/MONTH" prompt="Example 2001/1&#10;Otherwise &quot;=TODAY()&quot; for the current month" errorTitle="Invalid Date" error="Date limited to 1900/1/1 - 2200/12/31" sqref="B1 H1 N1">
      <formula1>1</formula1>
      <formula2>109939</formula2>
    </dataValidation>
  </dataValidations>
  <printOptions/>
  <pageMargins left="0.75" right="0.75" top="1" bottom="1" header="0.512" footer="0.512"/>
  <pageSetup horizontalDpi="600" verticalDpi="600" orientation="portrait" paperSize="9" r:id="rId4"/>
  <headerFooter alignWithMargins="0">
    <oddFooter>&amp;Lhttp://excelfan.com/
060915Excel3MonthVerticalCalendar.htm&amp;C&amp;F&amp;R&amp;D</oddFooter>
  </headerFooter>
  <drawing r:id="rId3"/>
  <legacyDrawing r:id="rId2"/>
</worksheet>
</file>

<file path=xl/worksheets/sheet3.xml><?xml version="1.0" encoding="utf-8"?>
<worksheet xmlns="http://schemas.openxmlformats.org/spreadsheetml/2006/main" xmlns:r="http://schemas.openxmlformats.org/officeDocument/2006/relationships">
  <dimension ref="A1:R39"/>
  <sheetViews>
    <sheetView zoomScale="66" zoomScaleNormal="66" workbookViewId="0" topLeftCell="A2">
      <selection activeCell="B2" sqref="B2:C2"/>
    </sheetView>
  </sheetViews>
  <sheetFormatPr defaultColWidth="9.00390625" defaultRowHeight="13.5"/>
  <cols>
    <col min="1" max="1" width="0.5" style="0" customWidth="1"/>
    <col min="2" max="2" width="4.50390625" style="74" customWidth="1"/>
    <col min="3" max="3" width="6.125" style="0" customWidth="1"/>
    <col min="4" max="6" width="30.50390625" style="0" customWidth="1"/>
    <col min="7" max="7" width="0.5" style="0" customWidth="1"/>
    <col min="8" max="8" width="4.50390625" style="0" customWidth="1"/>
    <col min="9" max="9" width="6.125" style="0" customWidth="1"/>
    <col min="10" max="12" width="30.50390625" style="0" customWidth="1"/>
    <col min="13" max="13" width="0.5" style="0" customWidth="1"/>
    <col min="14" max="14" width="4.50390625" style="0" customWidth="1"/>
    <col min="15" max="15" width="6.125" style="0" customWidth="1"/>
    <col min="16" max="18" width="30.50390625" style="0" customWidth="1"/>
  </cols>
  <sheetData>
    <row r="1" spans="1:18" ht="25.5" customHeight="1">
      <c r="A1" s="174"/>
      <c r="B1" s="150">
        <v>42675</v>
      </c>
      <c r="C1" s="77">
        <f>IF(MONTH(B1)=1,CONCATENATE("Jan ",YEAR(B1)),"")</f>
      </c>
      <c r="D1" s="83"/>
      <c r="E1" s="82"/>
      <c r="F1" s="82"/>
      <c r="G1" s="174"/>
      <c r="H1" s="78">
        <f>IF(MONTH(B1)=12,DATE(YEAR(B1)+1,1,1),DATE(YEAR(B1),MONTH(B1)+1,DAY(1)))</f>
        <v>42705</v>
      </c>
      <c r="I1" s="77">
        <f>IF(MONTH(H1)=1,CONCATENATE("Jan ",YEAR(H1)),"")</f>
      </c>
      <c r="J1" s="82"/>
      <c r="K1" s="82"/>
      <c r="L1" s="82"/>
      <c r="M1" s="174"/>
      <c r="N1" s="78">
        <f>IF(MONTH(B1)=12,DATE(YEAR(B1)+1,2,1),DATE(YEAR(B1),MONTH(B1)+2,DAY(1)))</f>
        <v>42736</v>
      </c>
      <c r="O1" s="77" t="str">
        <f>IF(MONTH(N1)=1,CONCATENATE("Jan ",YEAR(N1)),"")</f>
        <v>Jan 2017</v>
      </c>
      <c r="P1" s="82"/>
      <c r="Q1" s="82"/>
      <c r="R1" s="82"/>
    </row>
    <row r="2" spans="1:18" ht="50.25" customHeight="1">
      <c r="A2" s="175"/>
      <c r="B2" s="172"/>
      <c r="C2" s="173"/>
      <c r="D2" s="82"/>
      <c r="E2" s="82"/>
      <c r="F2" s="82"/>
      <c r="G2" s="175"/>
      <c r="H2" s="172"/>
      <c r="I2" s="173"/>
      <c r="J2" s="82"/>
      <c r="K2" s="82"/>
      <c r="L2" s="82"/>
      <c r="M2" s="175"/>
      <c r="N2" s="172"/>
      <c r="O2" s="173"/>
      <c r="P2" s="82"/>
      <c r="Q2" s="82"/>
      <c r="R2" s="82"/>
    </row>
    <row r="3" spans="1:18" ht="13.5">
      <c r="A3" s="171"/>
      <c r="B3" s="79">
        <f>IF(WEEKDAY(DATE(YEAR(B$1),MONTH(B$1),DAY(1)))=1,DATE(YEAR(B$1),MONTH(B$1),DAY(1))+1,IF(WEEKDAY(DATE(YEAR(B$1),MONTH(B$1),DAY(1)))=7,DATE(YEAR(B$1),MONTH(B$1),DAY(1))+2,DATE(YEAR(B$1),MONTH(B$1),DAY(1))))</f>
        <v>42675</v>
      </c>
      <c r="C3" s="80">
        <f aca="true" t="shared" si="0" ref="C3:C8">IF(B3="","",WEEKDAY(B3))</f>
        <v>3</v>
      </c>
      <c r="D3" s="81">
        <f ca="1">IF(ISNA(IF(OR(AND(YEAR($B$1)=YEAR(TODAY())+1,MONTH($B$1)&gt;=4),YEAR($B$1)&gt;YEAR(TODAY())+1,YEAR($B$1)&lt;YEAR(TODAY()),$B3=""),"",IF(AND(YEAR($B$1)=YEAR(TODAY())+1,MONTH($B$1)&lt;=3),LOOKUP($B3,Year!$C$241:$CQ$241,Year!$C$242:$CQ$242),IF(MONTH($B$1)&lt;=4,LOOKUP($B3,Year!$C$7:$DV$7,Year!$C$8:$DV$8),IF(AND(MONTH($B$1)&gt;=5,MONTH($B$1)&lt;=8),LOOKUP($B3,Year!$C$79:$DV$79,Year!$C$80:$DV$80),IF(MONTH($B$1)&gt;=9,LOOKUP($B3,Year!$C$151:$DV$151,Year!$C$152:$DV$152))))))),"",IF(OR(AND(YEAR($B$1)=YEAR(TODAY())+1,MONTH($B$1)&gt;=4),YEAR($B$1)&gt;YEAR(TODAY())+1,YEAR($B$1)&lt;YEAR(TODAY()),$B3=""),"",IF(AND(YEAR($B$1)=YEAR(TODAY())+1,MONTH($B$1)&lt;=3),LOOKUP($B3,Year!$C$241:$CQ$241,Year!$C$242:$CQ$242),IF(MONTH($B$1)&lt;=4,LOOKUP($B3,Year!$C$7:$DV$7,Year!$C$8:$DV$8),IF(AND(MONTH($B$1)&gt;=5,MONTH($B$1)&lt;=8),LOOKUP($B3,Year!$C$79:$DV$79,Year!$C$80:$DV$80),IF(MONTH($B$1)&gt;=9,LOOKUP($B3,Year!$C$151:$DV$151,Year!$C$152:$DV$152)))))))</f>
        <v>0</v>
      </c>
      <c r="E3" s="81">
        <f ca="1">IF(ISNA(IF(OR(AND(YEAR($B$1)=YEAR(TODAY())+1,MONTH($B$1)&gt;=4),YEAR($B$1)&gt;YEAR(TODAY())+1,YEAR($B$1)&lt;YEAR(TODAY()),$B3=""),"",IF(AND(YEAR($B$1)=YEAR(TODAY())+1,MONTH($B$1)&lt;=3),LOOKUP($B3,Year!$C$241:$CQ$241,Year!$C$243:$CQ$243),IF(MONTH($B$1)&lt;=4,LOOKUP($B3,Year!$C$7:$DV$7,Year!$C$9:$DV$9),IF(AND(MONTH($B$1)&gt;=5,MONTH($B$1)&lt;=8),LOOKUP($B3,Year!$C$79:$DV$79,Year!$C$81:$DV$81),IF(MONTH($B$1)&gt;=9,LOOKUP($B3,Year!$C$151:$DV$151,Year!$C$153:$DV$153))))))),"",IF(OR(AND(YEAR($B$1)=YEAR(TODAY())+1,MONTH($B$1)&gt;=4),YEAR($B$1)&gt;YEAR(TODAY())+1,YEAR($B$1)&lt;YEAR(TODAY()),$B3=""),"",IF(AND(YEAR($B$1)=YEAR(TODAY())+1,MONTH($B$1)&lt;=3),LOOKUP($B3,Year!$C$241:$CQ$241,Year!$C$243:$CQ$243),IF(MONTH($B$1)&lt;=4,LOOKUP($B3,Year!$C$7:$DV$7,Year!$C$9:$DV$9),IF(AND(MONTH($B$1)&gt;=5,MONTH($B$1)&lt;=8),LOOKUP($B3,Year!$C$79:$DV$79,Year!$C$81:$DV$81),IF(MONTH($B$1)&gt;=9,LOOKUP($B3,Year!$C$151:$DV$151,Year!$C$153:$DV$153)))))))</f>
        <v>0</v>
      </c>
      <c r="F3" s="81">
        <f ca="1">IF(ISNA(IF(OR(AND(YEAR($B$1)=YEAR(TODAY())+1,MONTH($B$1)&gt;=4),YEAR($B$1)&gt;YEAR(TODAY())+1,YEAR($B$1)&lt;YEAR(TODAY()),$B3=""),"",IF(AND(YEAR($B$1)=YEAR(TODAY())+1,MONTH($B$1)&lt;=3),LOOKUP($B3,Year!$C$241:$CQ$241,Year!$C$244:$CQ$244),IF(MONTH($B$1)&lt;=4,LOOKUP($B3,Year!$C$7:$DV$7,Year!$C$10:$DV$10),IF(AND(MONTH($B$1)&gt;=5,MONTH($B$1)&lt;=8),LOOKUP($B3,Year!$C$79:$DV$79,Year!$C$82:$DV$82),IF(MONTH($B$1)&gt;=9,LOOKUP($B3,Year!$C$151:$DV$151,Year!$C$154:$DV$154))))))),"",IF(OR(AND(YEAR($B$1)=YEAR(TODAY())+1,MONTH($B$1)&gt;=4),YEAR($B$1)&gt;YEAR(TODAY())+1,YEAR($B$1)&lt;YEAR(TODAY()),$B3=""),"",IF(AND(YEAR($B$1)=YEAR(TODAY())+1,MONTH($B$1)&lt;=3),LOOKUP($B3,Year!$C$241:$CQ$241,Year!$C$244:$CQ$244),IF(MONTH($B$1)&lt;=4,LOOKUP($B3,Year!$C$7:$DV$7,Year!$C$10:$DV$10),IF(AND(MONTH($B$1)&gt;=5,MONTH($B$1)&lt;=8),LOOKUP($B3,Year!$C$79:$DV$79,Year!$C$82:$DV$82),IF(MONTH($B$1)&gt;=9,LOOKUP($B3,Year!$C$151:$DV$151,Year!$C$154:$DV$154)))))))</f>
        <v>0</v>
      </c>
      <c r="G3" s="171"/>
      <c r="H3" s="79">
        <f>IF(WEEKDAY(DATE(YEAR(H$1),MONTH(H$1),DAY(1)))=1,DATE(YEAR(H$1),MONTH(H$1),DAY(1))+1,IF(WEEKDAY(DATE(YEAR(H$1),MONTH(H$1),DAY(1)))=7,DATE(YEAR(H$1),MONTH(H$1),DAY(1))+2,DATE(YEAR(H$1),MONTH(H$1),DAY(1))))</f>
        <v>42705</v>
      </c>
      <c r="I3" s="80">
        <f aca="true" t="shared" si="1" ref="I3:I8">IF(H3="","",WEEKDAY(H3))</f>
        <v>5</v>
      </c>
      <c r="J3" s="81">
        <f ca="1">IF(ISNA(IF(OR(AND(YEAR($H$1)=YEAR(TODAY())+1,MONTH($H$1)&gt;=4),YEAR($H$1)&gt;YEAR(TODAY())+1,YEAR($H$1)&lt;YEAR(TODAY()),$H3=""),"",IF(AND(YEAR($H$1)=YEAR(TODAY())+1,MONTH($H$1)&lt;=3),LOOKUP($H3,Year!$C$241:$CQ$241,Year!$C$242:$CQ$242),IF(MONTH($H$1)&lt;=4,LOOKUP($H3,Year!$C$7:$DV$7,Year!$C$8:$DV$8),IF(AND(MONTH($H$1)&gt;=5,MONTH($H$1)&lt;=8),LOOKUP($H3,Year!$C$79:$DV$79,Year!$C$80:$DV$80),IF(MONTH($H$1)&gt;=9,LOOKUP($H3,Year!$C$151:$DV$151,Year!$C$152:$DV$152))))))),"",IF(OR(AND(YEAR($H$1)=YEAR(TODAY())+1,MONTH($H$1)&gt;=4),YEAR($H$1)&gt;YEAR(TODAY())+1,YEAR($H$1)&lt;YEAR(TODAY()),$H3=""),"",IF(AND(YEAR($H$1)=YEAR(TODAY())+1,MONTH($H$1)&lt;=3),LOOKUP($H3,Year!$C$241:$CQ$241,Year!$C$242:$CQ$242),IF(MONTH($H$1)&lt;=4,LOOKUP($H3,Year!$C$7:$DV$7,Year!$C$8:$DV$8),IF(AND(MONTH($H$1)&gt;=5,MONTH($H$1)&lt;=8),LOOKUP($H3,Year!$C$79:$DV$79,Year!$C$80:$DV$80),IF(MONTH($H$1)&gt;=9,LOOKUP($H3,Year!$C$151:$DV$151,Year!$C$152:$DV$152)))))))</f>
        <v>0</v>
      </c>
      <c r="K3" s="81">
        <f ca="1">IF(ISNA(IF(OR(AND(YEAR($H$1)=YEAR(TODAY())+1,MONTH($H$1)&gt;=4),YEAR($H$1)&gt;YEAR(TODAY())+1,YEAR($H$1)&lt;YEAR(TODAY()),$H3=""),"",IF(AND(YEAR($H$1)=YEAR(TODAY())+1,MONTH($H$1)&lt;=3),LOOKUP($H3,Year!$C$241:$CQ$241,Year!$C$243:$CQ$243),IF(MONTH($H$1)&lt;=4,LOOKUP($H3,Year!$C$7:$DV$7,Year!$C$9:$DV$9),IF(AND(MONTH($H$1)&gt;=5,MONTH($H$1)&lt;=8),LOOKUP($H3,Year!$C$79:$DV$79,Year!$C$81:$DV$81),IF(MONTH($H$1)&gt;=9,LOOKUP($H3,Year!$C$151:$DV$151,Year!$C$153:$DV$153))))))),"",IF(OR(AND(YEAR($H$1)=YEAR(TODAY())+1,MONTH($H$1)&gt;=4),YEAR($H$1)&gt;YEAR(TODAY())+1,YEAR($H$1)&lt;YEAR(TODAY()),$H3=""),"",IF(AND(YEAR($H$1)=YEAR(TODAY())+1,MONTH($H$1)&lt;=3),LOOKUP($H3,Year!$C$241:$CQ$241,Year!$C$243:$CQ$243),IF(MONTH($H$1)&lt;=4,LOOKUP($H3,Year!$C$7:$DV$7,Year!$C$9:$DV$9),IF(AND(MONTH($H$1)&gt;=5,MONTH($H$1)&lt;=8),LOOKUP($H3,Year!$C$79:$DV$79,Year!$C$81:$DV$81),IF(MONTH($H$1)&gt;=9,LOOKUP($H3,Year!$C$151:$DV$151,Year!$C$153:$DV$153)))))))</f>
        <v>0</v>
      </c>
      <c r="L3" s="81">
        <f ca="1">IF(ISNA(IF(OR(AND(YEAR($H$1)=YEAR(TODAY())+1,MONTH($H$1)&gt;=4),YEAR($H$1)&gt;YEAR(TODAY())+1,YEAR($H$1)&lt;YEAR(TODAY()),$H3=""),"",IF(AND(YEAR($H$1)=YEAR(TODAY())+1,MONTH($H$1)&lt;=3),LOOKUP($H3,Year!$C$241:$CQ$241,Year!$C$244:$CQ$244),IF(MONTH($H$1)&lt;=4,LOOKUP($H3,Year!$C$7:$DV$7,Year!$C$10:$DV$10),IF(AND(MONTH($H$1)&gt;=5,MONTH($H$1)&lt;=8),LOOKUP($H3,Year!$C$79:$DV$79,Year!$C$82:$DV$82),IF(MONTH($H$1)&gt;=9,LOOKUP($H3,Year!$C$151:$DV$151,Year!$C$154:$DV$154))))))),"",IF(OR(AND(YEAR($H$1)=YEAR(TODAY())+1,MONTH($H$1)&gt;=4),YEAR($H$1)&gt;YEAR(TODAY())+1,YEAR($H$1)&lt;YEAR(TODAY()),$H3=""),"",IF(AND(YEAR($H$1)=YEAR(TODAY())+1,MONTH($H$1)&lt;=3),LOOKUP($H3,Year!$C$241:$CQ$241,Year!$C$244:$CQ$244),IF(MONTH($H$1)&lt;=4,LOOKUP($H3,Year!$C$7:$DV$7,Year!$C$10:$DV$10),IF(AND(MONTH($H$1)&gt;=5,MONTH($H$1)&lt;=8),LOOKUP($H3,Year!$C$79:$DV$79,Year!$C$82:$DV$82),IF(MONTH($H$1)&gt;=9,LOOKUP($H3,Year!$C$151:$DV$151,Year!$C$154:$DV$154)))))))</f>
        <v>0</v>
      </c>
      <c r="M3" s="171"/>
      <c r="N3" s="79">
        <f>IF(WEEKDAY(DATE(YEAR(N$1),MONTH(N$1),DAY(1)))=1,DATE(YEAR(N$1),MONTH(N$1),DAY(1))+1,IF(WEEKDAY(DATE(YEAR(N$1),MONTH(N$1),DAY(1)))=7,DATE(YEAR(N$1),MONTH(N$1),DAY(1))+2,DATE(YEAR(N$1),MONTH(N$1),DAY(1))))</f>
        <v>42737</v>
      </c>
      <c r="O3" s="80">
        <f aca="true" t="shared" si="2" ref="O3:O8">IF(N3="","",WEEKDAY(N3))</f>
        <v>2</v>
      </c>
      <c r="P3" s="81" t="str">
        <f ca="1">IF(ISNA(IF(OR(AND(YEAR($N$1)=YEAR(TODAY())+1,MONTH($N$1)&gt;=4),YEAR($N$1)&gt;YEAR(TODAY())+1,YEAR($N$1)&lt;YEAR(TODAY()),$N3=""),"",IF(AND(YEAR($N$1)=YEAR(TODAY())+1,MONTH($N$1)&lt;=3),LOOKUP($N3,Year!$C$241:$CQ$241,Year!$C$242:$CQ$242),IF(MONTH($N$1)&lt;=4,LOOKUP($N3,Year!$C$7:$DV$7,Year!$C$8:$DV$8),IF(AND(MONTH($N$1)&gt;=5,MONTH($N$1)&lt;=8),LOOKUP($N3,Year!$C$79:$DV$79,Year!$C$80:$DV$80),IF(MONTH($N$1)&gt;=9,LOOKUP($N3,Year!$C$151:$DV$151,Year!$C$152:$DV$152))))))),"",IF(OR(AND(YEAR($N$1)=YEAR(TODAY())+1,MONTH($N$1)&gt;=4),YEAR($N$1)&gt;YEAR(TODAY())+1,YEAR($N$1)&lt;YEAR(TODAY()),$N3=""),"",IF(AND(YEAR($N$1)=YEAR(TODAY())+1,MONTH($N$1)&lt;=3),LOOKUP($N3,Year!$C$241:$CQ$241,Year!$C$242:$CQ$242),IF(MONTH($N$1)&lt;=4,LOOKUP($N3,Year!$C$7:$DV$7,Year!$C$8:$DV$8),IF(AND(MONTH($N$1)&gt;=5,MONTH($N$1)&lt;=8),LOOKUP($N3,Year!$C$79:$DV$79,Year!$C$80:$DV$80),IF(MONTH($N$1)&gt;=9,LOOKUP($N3,Year!$C$151:$DV$151,Year!$C$152:$DV$152)))))))</f>
        <v>Holiday</v>
      </c>
      <c r="Q3" s="81">
        <f ca="1">IF(ISNA(IF(OR(AND(YEAR($N$1)=YEAR(TODAY())+1,MONTH($N$1)&gt;=4),YEAR($N$1)&gt;YEAR(TODAY())+1,YEAR($N$1)&lt;YEAR(TODAY()),$N3=""),"",IF(AND(YEAR($N$1)=YEAR(TODAY())+1,MONTH($N$1)&lt;=3),LOOKUP($N3,Year!$C$241:$CQ$241,Year!$C$243:$CQ$243),IF(MONTH($N$1)&lt;=4,LOOKUP($N3,Year!$C$7:$DV$7,Year!$C$9:$DV$9),IF(AND(MONTH($N$1)&gt;=5,MONTH($N$1)&lt;=8),LOOKUP($N3,Year!$C$79:$DV$79,Year!$C$81:$DV$81),IF(MONTH($N$1)&gt;=9,LOOKUP($N3,Year!$C$151:$DV$151,Year!$C$153:$DV$153))))))),"",IF(OR(AND(YEAR($N$1)=YEAR(TODAY())+1,MONTH($N$1)&gt;=4),YEAR($N$1)&gt;YEAR(TODAY())+1,YEAR($N$1)&lt;YEAR(TODAY()),$N3=""),"",IF(AND(YEAR($N$1)=YEAR(TODAY())+1,MONTH($N$1)&lt;=3),LOOKUP($N3,Year!$C$241:$CQ$241,Year!$C$243:$CQ$243),IF(MONTH($N$1)&lt;=4,LOOKUP($N3,Year!$C$7:$DV$7,Year!$C$9:$DV$9),IF(AND(MONTH($N$1)&gt;=5,MONTH($N$1)&lt;=8),LOOKUP($N3,Year!$C$79:$DV$79,Year!$C$81:$DV$81),IF(MONTH($N$1)&gt;=9,LOOKUP($N3,Year!$C$151:$DV$151,Year!$C$153:$DV$153)))))))</f>
        <v>0</v>
      </c>
      <c r="R3" s="81">
        <f ca="1">IF(ISNA(IF(OR(AND(YEAR($N$1)=YEAR(TODAY())+1,MONTH($N$1)&gt;=4),YEAR($N$1)&gt;YEAR(TODAY())+1,YEAR($N$1)&lt;YEAR(TODAY()),$N3=""),"",IF(AND(YEAR($N$1)=YEAR(TODAY())+1,MONTH($N$1)&lt;=3),LOOKUP($N3,Year!$C$241:$CQ$241,Year!$C$244:$CQ$244),IF(MONTH($N$1)&lt;=4,LOOKUP($N3,Year!$C$7:$DV$7,Year!$C$10:$DV$10),IF(AND(MONTH($N$1)&gt;=5,MONTH($N$1)&lt;=8),LOOKUP($N3,Year!$C$79:$DV$79,Year!$C$82:$DV$82),IF(MONTH($N$1)&gt;=9,LOOKUP($N3,Year!$C$151:$DV$151,Year!$C$154:$DV$154))))))),"",IF(OR(AND(YEAR($N$1)=YEAR(TODAY())+1,MONTH($N$1)&gt;=4),YEAR($N$1)&gt;YEAR(TODAY())+1,YEAR($N$1)&lt;YEAR(TODAY()),$N3=""),"",IF(AND(YEAR($N$1)=YEAR(TODAY())+1,MONTH($N$1)&lt;=3),LOOKUP($N3,Year!$C$241:$CQ$241,Year!$C$244:$CQ$244),IF(MONTH($N$1)&lt;=4,LOOKUP($N3,Year!$C$7:$DV$7,Year!$C$10:$DV$10),IF(AND(MONTH($N$1)&gt;=5,MONTH($N$1)&lt;=8),LOOKUP($N3,Year!$C$79:$DV$79,Year!$C$82:$DV$82),IF(MONTH($N$1)&gt;=9,LOOKUP($N3,Year!$C$151:$DV$151,Year!$C$154:$DV$154)))))))</f>
        <v>0</v>
      </c>
    </row>
    <row r="4" spans="1:18" ht="13.5">
      <c r="A4" s="171"/>
      <c r="B4" s="2">
        <f>IF(WEEKDAY(B3+1)=1,B3+2,IF(WEEKDAY(B3+1)=7,B3+3,B3+1))</f>
        <v>42676</v>
      </c>
      <c r="C4" s="75">
        <f t="shared" si="0"/>
        <v>4</v>
      </c>
      <c r="D4" s="81">
        <f ca="1">IF(ISNA(IF(OR(AND(YEAR($B$1)=YEAR(TODAY())+1,MONTH($B$1)&gt;=4),YEAR($B$1)&gt;YEAR(TODAY())+1,YEAR($B$1)&lt;YEAR(TODAY()),$B4=""),"",IF(AND(YEAR($B$1)=YEAR(TODAY())+1,MONTH($B$1)&lt;=3),LOOKUP($B4,Year!$C$241:$CQ$241,Year!$C$242:$CQ$242),IF(MONTH($B$1)&lt;=4,LOOKUP($B4,Year!$C$7:$DV$7,Year!$C$8:$DV$8),IF(AND(MONTH($B$1)&gt;=5,MONTH($B$1)&lt;=8),LOOKUP($B4,Year!$C$79:$DV$79,Year!$C$80:$DV$80),IF(MONTH($B$1)&gt;=9,LOOKUP($B4,Year!$C$151:$DV$151,Year!$C$152:$DV$152))))))),"",IF(OR(AND(YEAR($B$1)=YEAR(TODAY())+1,MONTH($B$1)&gt;=4),YEAR($B$1)&gt;YEAR(TODAY())+1,YEAR($B$1)&lt;YEAR(TODAY()),$B4=""),"",IF(AND(YEAR($B$1)=YEAR(TODAY())+1,MONTH($B$1)&lt;=3),LOOKUP($B4,Year!$C$241:$CQ$241,Year!$C$242:$CQ$242),IF(MONTH($B$1)&lt;=4,LOOKUP($B4,Year!$C$7:$DV$7,Year!$C$8:$DV$8),IF(AND(MONTH($B$1)&gt;=5,MONTH($B$1)&lt;=8),LOOKUP($B4,Year!$C$79:$DV$79,Year!$C$80:$DV$80),IF(MONTH($B$1)&gt;=9,LOOKUP($B4,Year!$C$151:$DV$151,Year!$C$152:$DV$152)))))))</f>
        <v>0</v>
      </c>
      <c r="E4" s="81">
        <f ca="1">IF(ISNA(IF(OR(AND(YEAR($B$1)=YEAR(TODAY())+1,MONTH($B$1)&gt;=4),YEAR($B$1)&gt;YEAR(TODAY())+1,YEAR($B$1)&lt;YEAR(TODAY()),$B4=""),"",IF(AND(YEAR($B$1)=YEAR(TODAY())+1,MONTH($B$1)&lt;=3),LOOKUP($B4,Year!$C$241:$CQ$241,Year!$C$243:$CQ$243),IF(MONTH($B$1)&lt;=4,LOOKUP($B4,Year!$C$7:$DV$7,Year!$C$9:$DV$9),IF(AND(MONTH($B$1)&gt;=5,MONTH($B$1)&lt;=8),LOOKUP($B4,Year!$C$79:$DV$79,Year!$C$81:$DV$81),IF(MONTH($B$1)&gt;=9,LOOKUP($B4,Year!$C$151:$DV$151,Year!$C$153:$DV$153))))))),"",IF(OR(AND(YEAR($B$1)=YEAR(TODAY())+1,MONTH($B$1)&gt;=4),YEAR($B$1)&gt;YEAR(TODAY())+1,YEAR($B$1)&lt;YEAR(TODAY()),$B4=""),"",IF(AND(YEAR($B$1)=YEAR(TODAY())+1,MONTH($B$1)&lt;=3),LOOKUP($B4,Year!$C$241:$CQ$241,Year!$C$243:$CQ$243),IF(MONTH($B$1)&lt;=4,LOOKUP($B4,Year!$C$7:$DV$7,Year!$C$9:$DV$9),IF(AND(MONTH($B$1)&gt;=5,MONTH($B$1)&lt;=8),LOOKUP($B4,Year!$C$79:$DV$79,Year!$C$81:$DV$81),IF(MONTH($B$1)&gt;=9,LOOKUP($B4,Year!$C$151:$DV$151,Year!$C$153:$DV$153)))))))</f>
        <v>0</v>
      </c>
      <c r="F4" s="81">
        <f ca="1">IF(ISNA(IF(OR(AND(YEAR($B$1)=YEAR(TODAY())+1,MONTH($B$1)&gt;=4),YEAR($B$1)&gt;YEAR(TODAY())+1,YEAR($B$1)&lt;YEAR(TODAY()),$B4=""),"",IF(AND(YEAR($B$1)=YEAR(TODAY())+1,MONTH($B$1)&lt;=3),LOOKUP($B4,Year!$C$241:$CQ$241,Year!$C$244:$CQ$244),IF(MONTH($B$1)&lt;=4,LOOKUP($B4,Year!$C$7:$DV$7,Year!$C$10:$DV$10),IF(AND(MONTH($B$1)&gt;=5,MONTH($B$1)&lt;=8),LOOKUP($B4,Year!$C$79:$DV$79,Year!$C$82:$DV$82),IF(MONTH($B$1)&gt;=9,LOOKUP($B4,Year!$C$151:$DV$151,Year!$C$154:$DV$154))))))),"",IF(OR(AND(YEAR($B$1)=YEAR(TODAY())+1,MONTH($B$1)&gt;=4),YEAR($B$1)&gt;YEAR(TODAY())+1,YEAR($B$1)&lt;YEAR(TODAY()),$B4=""),"",IF(AND(YEAR($B$1)=YEAR(TODAY())+1,MONTH($B$1)&lt;=3),LOOKUP($B4,Year!$C$241:$CQ$241,Year!$C$244:$CQ$244),IF(MONTH($B$1)&lt;=4,LOOKUP($B4,Year!$C$7:$DV$7,Year!$C$10:$DV$10),IF(AND(MONTH($B$1)&gt;=5,MONTH($B$1)&lt;=8),LOOKUP($B4,Year!$C$79:$DV$79,Year!$C$82:$DV$82),IF(MONTH($B$1)&gt;=9,LOOKUP($B4,Year!$C$151:$DV$151,Year!$C$154:$DV$154)))))))</f>
        <v>0</v>
      </c>
      <c r="G4" s="171"/>
      <c r="H4" s="2">
        <f>IF(WEEKDAY(H3+1)=1,H3+2,IF(WEEKDAY(H3+1)=7,H3+3,H3+1))</f>
        <v>42706</v>
      </c>
      <c r="I4" s="75">
        <f t="shared" si="1"/>
        <v>6</v>
      </c>
      <c r="J4" s="81">
        <f ca="1">IF(ISNA(IF(OR(AND(YEAR($H$1)=YEAR(TODAY())+1,MONTH($H$1)&gt;=4),YEAR($H$1)&gt;YEAR(TODAY())+1,YEAR($H$1)&lt;YEAR(TODAY()),$H4=""),"",IF(AND(YEAR($H$1)=YEAR(TODAY())+1,MONTH($H$1)&lt;=3),LOOKUP($H4,Year!$C$241:$CQ$241,Year!$C$242:$CQ$242),IF(MONTH($H$1)&lt;=4,LOOKUP($H4,Year!$C$7:$DV$7,Year!$C$8:$DV$8),IF(AND(MONTH($H$1)&gt;=5,MONTH($H$1)&lt;=8),LOOKUP($H4,Year!$C$79:$DV$79,Year!$C$80:$DV$80),IF(MONTH($H$1)&gt;=9,LOOKUP($H4,Year!$C$151:$DV$151,Year!$C$152:$DV$152))))))),"",IF(OR(AND(YEAR($H$1)=YEAR(TODAY())+1,MONTH($H$1)&gt;=4),YEAR($H$1)&gt;YEAR(TODAY())+1,YEAR($H$1)&lt;YEAR(TODAY()),$H4=""),"",IF(AND(YEAR($H$1)=YEAR(TODAY())+1,MONTH($H$1)&lt;=3),LOOKUP($H4,Year!$C$241:$CQ$241,Year!$C$242:$CQ$242),IF(MONTH($H$1)&lt;=4,LOOKUP($H4,Year!$C$7:$DV$7,Year!$C$8:$DV$8),IF(AND(MONTH($H$1)&gt;=5,MONTH($H$1)&lt;=8),LOOKUP($H4,Year!$C$79:$DV$79,Year!$C$80:$DV$80),IF(MONTH($H$1)&gt;=9,LOOKUP($H4,Year!$C$151:$DV$151,Year!$C$152:$DV$152)))))))</f>
        <v>0</v>
      </c>
      <c r="K4" s="81">
        <f ca="1">IF(ISNA(IF(OR(AND(YEAR($H$1)=YEAR(TODAY())+1,MONTH($H$1)&gt;=4),YEAR($H$1)&gt;YEAR(TODAY())+1,YEAR($H$1)&lt;YEAR(TODAY()),$H4=""),"",IF(AND(YEAR($H$1)=YEAR(TODAY())+1,MONTH($H$1)&lt;=3),LOOKUP($H4,Year!$C$241:$CQ$241,Year!$C$243:$CQ$243),IF(MONTH($H$1)&lt;=4,LOOKUP($H4,Year!$C$7:$DV$7,Year!$C$9:$DV$9),IF(AND(MONTH($H$1)&gt;=5,MONTH($H$1)&lt;=8),LOOKUP($H4,Year!$C$79:$DV$79,Year!$C$81:$DV$81),IF(MONTH($H$1)&gt;=9,LOOKUP($H4,Year!$C$151:$DV$151,Year!$C$153:$DV$153))))))),"",IF(OR(AND(YEAR($H$1)=YEAR(TODAY())+1,MONTH($H$1)&gt;=4),YEAR($H$1)&gt;YEAR(TODAY())+1,YEAR($H$1)&lt;YEAR(TODAY()),$H4=""),"",IF(AND(YEAR($H$1)=YEAR(TODAY())+1,MONTH($H$1)&lt;=3),LOOKUP($H4,Year!$C$241:$CQ$241,Year!$C$243:$CQ$243),IF(MONTH($H$1)&lt;=4,LOOKUP($H4,Year!$C$7:$DV$7,Year!$C$9:$DV$9),IF(AND(MONTH($H$1)&gt;=5,MONTH($H$1)&lt;=8),LOOKUP($H4,Year!$C$79:$DV$79,Year!$C$81:$DV$81),IF(MONTH($H$1)&gt;=9,LOOKUP($H4,Year!$C$151:$DV$151,Year!$C$153:$DV$153)))))))</f>
        <v>0</v>
      </c>
      <c r="L4" s="81">
        <f ca="1">IF(ISNA(IF(OR(AND(YEAR($H$1)=YEAR(TODAY())+1,MONTH($H$1)&gt;=4),YEAR($H$1)&gt;YEAR(TODAY())+1,YEAR($H$1)&lt;YEAR(TODAY()),$H4=""),"",IF(AND(YEAR($H$1)=YEAR(TODAY())+1,MONTH($H$1)&lt;=3),LOOKUP($H4,Year!$C$241:$CQ$241,Year!$C$244:$CQ$244),IF(MONTH($H$1)&lt;=4,LOOKUP($H4,Year!$C$7:$DV$7,Year!$C$10:$DV$10),IF(AND(MONTH($H$1)&gt;=5,MONTH($H$1)&lt;=8),LOOKUP($H4,Year!$C$79:$DV$79,Year!$C$82:$DV$82),IF(MONTH($H$1)&gt;=9,LOOKUP($H4,Year!$C$151:$DV$151,Year!$C$154:$DV$154))))))),"",IF(OR(AND(YEAR($H$1)=YEAR(TODAY())+1,MONTH($H$1)&gt;=4),YEAR($H$1)&gt;YEAR(TODAY())+1,YEAR($H$1)&lt;YEAR(TODAY()),$H4=""),"",IF(AND(YEAR($H$1)=YEAR(TODAY())+1,MONTH($H$1)&lt;=3),LOOKUP($H4,Year!$C$241:$CQ$241,Year!$C$244:$CQ$244),IF(MONTH($H$1)&lt;=4,LOOKUP($H4,Year!$C$7:$DV$7,Year!$C$10:$DV$10),IF(AND(MONTH($H$1)&gt;=5,MONTH($H$1)&lt;=8),LOOKUP($H4,Year!$C$79:$DV$79,Year!$C$82:$DV$82),IF(MONTH($H$1)&gt;=9,LOOKUP($H4,Year!$C$151:$DV$151,Year!$C$154:$DV$154)))))))</f>
        <v>0</v>
      </c>
      <c r="M4" s="171"/>
      <c r="N4" s="2">
        <f>IF(WEEKDAY(N3+1)=1,N3+2,IF(WEEKDAY(N3+1)=7,N3+3,N3+1))</f>
        <v>42738</v>
      </c>
      <c r="O4" s="75">
        <f t="shared" si="2"/>
        <v>3</v>
      </c>
      <c r="P4" s="81" t="str">
        <f ca="1">IF(ISNA(IF(OR(AND(YEAR($N$1)=YEAR(TODAY())+1,MONTH($N$1)&gt;=4),YEAR($N$1)&gt;YEAR(TODAY())+1,YEAR($N$1)&lt;YEAR(TODAY()),$N4=""),"",IF(AND(YEAR($N$1)=YEAR(TODAY())+1,MONTH($N$1)&lt;=3),LOOKUP($N4,Year!$C$241:$CQ$241,Year!$C$242:$CQ$242),IF(MONTH($N$1)&lt;=4,LOOKUP($N4,Year!$C$7:$DV$7,Year!$C$8:$DV$8),IF(AND(MONTH($N$1)&gt;=5,MONTH($N$1)&lt;=8),LOOKUP($N4,Year!$C$79:$DV$79,Year!$C$80:$DV$80),IF(MONTH($N$1)&gt;=9,LOOKUP($N4,Year!$C$151:$DV$151,Year!$C$152:$DV$152))))))),"",IF(OR(AND(YEAR($N$1)=YEAR(TODAY())+1,MONTH($N$1)&gt;=4),YEAR($N$1)&gt;YEAR(TODAY())+1,YEAR($N$1)&lt;YEAR(TODAY()),$N4=""),"",IF(AND(YEAR($N$1)=YEAR(TODAY())+1,MONTH($N$1)&lt;=3),LOOKUP($N4,Year!$C$241:$CQ$241,Year!$C$242:$CQ$242),IF(MONTH($N$1)&lt;=4,LOOKUP($N4,Year!$C$7:$DV$7,Year!$C$8:$DV$8),IF(AND(MONTH($N$1)&gt;=5,MONTH($N$1)&lt;=8),LOOKUP($N4,Year!$C$79:$DV$79,Year!$C$80:$DV$80),IF(MONTH($N$1)&gt;=9,LOOKUP($N4,Year!$C$151:$DV$151,Year!$C$152:$DV$152)))))))</f>
        <v>Holiday</v>
      </c>
      <c r="Q4" s="81">
        <f ca="1">IF(ISNA(IF(OR(AND(YEAR($N$1)=YEAR(TODAY())+1,MONTH($N$1)&gt;=4),YEAR($N$1)&gt;YEAR(TODAY())+1,YEAR($N$1)&lt;YEAR(TODAY()),$N4=""),"",IF(AND(YEAR($N$1)=YEAR(TODAY())+1,MONTH($N$1)&lt;=3),LOOKUP($N4,Year!$C$241:$CQ$241,Year!$C$243:$CQ$243),IF(MONTH($N$1)&lt;=4,LOOKUP($N4,Year!$C$7:$DV$7,Year!$C$9:$DV$9),IF(AND(MONTH($N$1)&gt;=5,MONTH($N$1)&lt;=8),LOOKUP($N4,Year!$C$79:$DV$79,Year!$C$81:$DV$81),IF(MONTH($N$1)&gt;=9,LOOKUP($N4,Year!$C$151:$DV$151,Year!$C$153:$DV$153))))))),"",IF(OR(AND(YEAR($N$1)=YEAR(TODAY())+1,MONTH($N$1)&gt;=4),YEAR($N$1)&gt;YEAR(TODAY())+1,YEAR($N$1)&lt;YEAR(TODAY()),$N4=""),"",IF(AND(YEAR($N$1)=YEAR(TODAY())+1,MONTH($N$1)&lt;=3),LOOKUP($N4,Year!$C$241:$CQ$241,Year!$C$243:$CQ$243),IF(MONTH($N$1)&lt;=4,LOOKUP($N4,Year!$C$7:$DV$7,Year!$C$9:$DV$9),IF(AND(MONTH($N$1)&gt;=5,MONTH($N$1)&lt;=8),LOOKUP($N4,Year!$C$79:$DV$79,Year!$C$81:$DV$81),IF(MONTH($N$1)&gt;=9,LOOKUP($N4,Year!$C$151:$DV$151,Year!$C$153:$DV$153)))))))</f>
        <v>0</v>
      </c>
      <c r="R4" s="81">
        <f ca="1">IF(ISNA(IF(OR(AND(YEAR($N$1)=YEAR(TODAY())+1,MONTH($N$1)&gt;=4),YEAR($N$1)&gt;YEAR(TODAY())+1,YEAR($N$1)&lt;YEAR(TODAY()),$N4=""),"",IF(AND(YEAR($N$1)=YEAR(TODAY())+1,MONTH($N$1)&lt;=3),LOOKUP($N4,Year!$C$241:$CQ$241,Year!$C$244:$CQ$244),IF(MONTH($N$1)&lt;=4,LOOKUP($N4,Year!$C$7:$DV$7,Year!$C$10:$DV$10),IF(AND(MONTH($N$1)&gt;=5,MONTH($N$1)&lt;=8),LOOKUP($N4,Year!$C$79:$DV$79,Year!$C$82:$DV$82),IF(MONTH($N$1)&gt;=9,LOOKUP($N4,Year!$C$151:$DV$151,Year!$C$154:$DV$154))))))),"",IF(OR(AND(YEAR($N$1)=YEAR(TODAY())+1,MONTH($N$1)&gt;=4),YEAR($N$1)&gt;YEAR(TODAY())+1,YEAR($N$1)&lt;YEAR(TODAY()),$N4=""),"",IF(AND(YEAR($N$1)=YEAR(TODAY())+1,MONTH($N$1)&lt;=3),LOOKUP($N4,Year!$C$241:$CQ$241,Year!$C$244:$CQ$244),IF(MONTH($N$1)&lt;=4,LOOKUP($N4,Year!$C$7:$DV$7,Year!$C$10:$DV$10),IF(AND(MONTH($N$1)&gt;=5,MONTH($N$1)&lt;=8),LOOKUP($N4,Year!$C$79:$DV$79,Year!$C$82:$DV$82),IF(MONTH($N$1)&gt;=9,LOOKUP($N4,Year!$C$151:$DV$151,Year!$C$154:$DV$154)))))))</f>
        <v>0</v>
      </c>
    </row>
    <row r="5" spans="1:18" ht="13.5">
      <c r="A5" s="171"/>
      <c r="B5" s="2">
        <f aca="true" t="shared" si="3" ref="B5:B22">IF(WEEKDAY(B4+1)=1,B4+2,IF(WEEKDAY(B4+1)=7,B4+3,B4+1))</f>
        <v>42677</v>
      </c>
      <c r="C5" s="75">
        <f t="shared" si="0"/>
        <v>5</v>
      </c>
      <c r="D5" s="81">
        <f ca="1">IF(ISNA(IF(OR(AND(YEAR($B$1)=YEAR(TODAY())+1,MONTH($B$1)&gt;=4),YEAR($B$1)&gt;YEAR(TODAY())+1,YEAR($B$1)&lt;YEAR(TODAY()),$B5=""),"",IF(AND(YEAR($B$1)=YEAR(TODAY())+1,MONTH($B$1)&lt;=3),LOOKUP($B5,Year!$C$241:$CQ$241,Year!$C$242:$CQ$242),IF(MONTH($B$1)&lt;=4,LOOKUP($B5,Year!$C$7:$DV$7,Year!$C$8:$DV$8),IF(AND(MONTH($B$1)&gt;=5,MONTH($B$1)&lt;=8),LOOKUP($B5,Year!$C$79:$DV$79,Year!$C$80:$DV$80),IF(MONTH($B$1)&gt;=9,LOOKUP($B5,Year!$C$151:$DV$151,Year!$C$152:$DV$152))))))),"",IF(OR(AND(YEAR($B$1)=YEAR(TODAY())+1,MONTH($B$1)&gt;=4),YEAR($B$1)&gt;YEAR(TODAY())+1,YEAR($B$1)&lt;YEAR(TODAY()),$B5=""),"",IF(AND(YEAR($B$1)=YEAR(TODAY())+1,MONTH($B$1)&lt;=3),LOOKUP($B5,Year!$C$241:$CQ$241,Year!$C$242:$CQ$242),IF(MONTH($B$1)&lt;=4,LOOKUP($B5,Year!$C$7:$DV$7,Year!$C$8:$DV$8),IF(AND(MONTH($B$1)&gt;=5,MONTH($B$1)&lt;=8),LOOKUP($B5,Year!$C$79:$DV$79,Year!$C$80:$DV$80),IF(MONTH($B$1)&gt;=9,LOOKUP($B5,Year!$C$151:$DV$151,Year!$C$152:$DV$152)))))))</f>
        <v>0</v>
      </c>
      <c r="E5" s="81">
        <f ca="1">IF(ISNA(IF(OR(AND(YEAR($B$1)=YEAR(TODAY())+1,MONTH($B$1)&gt;=4),YEAR($B$1)&gt;YEAR(TODAY())+1,YEAR($B$1)&lt;YEAR(TODAY()),$B5=""),"",IF(AND(YEAR($B$1)=YEAR(TODAY())+1,MONTH($B$1)&lt;=3),LOOKUP($B5,Year!$C$241:$CQ$241,Year!$C$243:$CQ$243),IF(MONTH($B$1)&lt;=4,LOOKUP($B5,Year!$C$7:$DV$7,Year!$C$9:$DV$9),IF(AND(MONTH($B$1)&gt;=5,MONTH($B$1)&lt;=8),LOOKUP($B5,Year!$C$79:$DV$79,Year!$C$81:$DV$81),IF(MONTH($B$1)&gt;=9,LOOKUP($B5,Year!$C$151:$DV$151,Year!$C$153:$DV$153))))))),"",IF(OR(AND(YEAR($B$1)=YEAR(TODAY())+1,MONTH($B$1)&gt;=4),YEAR($B$1)&gt;YEAR(TODAY())+1,YEAR($B$1)&lt;YEAR(TODAY()),$B5=""),"",IF(AND(YEAR($B$1)=YEAR(TODAY())+1,MONTH($B$1)&lt;=3),LOOKUP($B5,Year!$C$241:$CQ$241,Year!$C$243:$CQ$243),IF(MONTH($B$1)&lt;=4,LOOKUP($B5,Year!$C$7:$DV$7,Year!$C$9:$DV$9),IF(AND(MONTH($B$1)&gt;=5,MONTH($B$1)&lt;=8),LOOKUP($B5,Year!$C$79:$DV$79,Year!$C$81:$DV$81),IF(MONTH($B$1)&gt;=9,LOOKUP($B5,Year!$C$151:$DV$151,Year!$C$153:$DV$153)))))))</f>
        <v>0</v>
      </c>
      <c r="F5" s="81">
        <f ca="1">IF(ISNA(IF(OR(AND(YEAR($B$1)=YEAR(TODAY())+1,MONTH($B$1)&gt;=4),YEAR($B$1)&gt;YEAR(TODAY())+1,YEAR($B$1)&lt;YEAR(TODAY()),$B5=""),"",IF(AND(YEAR($B$1)=YEAR(TODAY())+1,MONTH($B$1)&lt;=3),LOOKUP($B5,Year!$C$241:$CQ$241,Year!$C$244:$CQ$244),IF(MONTH($B$1)&lt;=4,LOOKUP($B5,Year!$C$7:$DV$7,Year!$C$10:$DV$10),IF(AND(MONTH($B$1)&gt;=5,MONTH($B$1)&lt;=8),LOOKUP($B5,Year!$C$79:$DV$79,Year!$C$82:$DV$82),IF(MONTH($B$1)&gt;=9,LOOKUP($B5,Year!$C$151:$DV$151,Year!$C$154:$DV$154))))))),"",IF(OR(AND(YEAR($B$1)=YEAR(TODAY())+1,MONTH($B$1)&gt;=4),YEAR($B$1)&gt;YEAR(TODAY())+1,YEAR($B$1)&lt;YEAR(TODAY()),$B5=""),"",IF(AND(YEAR($B$1)=YEAR(TODAY())+1,MONTH($B$1)&lt;=3),LOOKUP($B5,Year!$C$241:$CQ$241,Year!$C$244:$CQ$244),IF(MONTH($B$1)&lt;=4,LOOKUP($B5,Year!$C$7:$DV$7,Year!$C$10:$DV$10),IF(AND(MONTH($B$1)&gt;=5,MONTH($B$1)&lt;=8),LOOKUP($B5,Year!$C$79:$DV$79,Year!$C$82:$DV$82),IF(MONTH($B$1)&gt;=9,LOOKUP($B5,Year!$C$151:$DV$151,Year!$C$154:$DV$154)))))))</f>
        <v>0</v>
      </c>
      <c r="G5" s="171"/>
      <c r="H5" s="2">
        <f aca="true" t="shared" si="4" ref="H5:H22">IF(WEEKDAY(H4+1)=1,H4+2,IF(WEEKDAY(H4+1)=7,H4+3,H4+1))</f>
        <v>42709</v>
      </c>
      <c r="I5" s="75">
        <f t="shared" si="1"/>
        <v>2</v>
      </c>
      <c r="J5" s="81">
        <f ca="1">IF(ISNA(IF(OR(AND(YEAR($H$1)=YEAR(TODAY())+1,MONTH($H$1)&gt;=4),YEAR($H$1)&gt;YEAR(TODAY())+1,YEAR($H$1)&lt;YEAR(TODAY()),$H5=""),"",IF(AND(YEAR($H$1)=YEAR(TODAY())+1,MONTH($H$1)&lt;=3),LOOKUP($H5,Year!$C$241:$CQ$241,Year!$C$242:$CQ$242),IF(MONTH($H$1)&lt;=4,LOOKUP($H5,Year!$C$7:$DV$7,Year!$C$8:$DV$8),IF(AND(MONTH($H$1)&gt;=5,MONTH($H$1)&lt;=8),LOOKUP($H5,Year!$C$79:$DV$79,Year!$C$80:$DV$80),IF(MONTH($H$1)&gt;=9,LOOKUP($H5,Year!$C$151:$DV$151,Year!$C$152:$DV$152))))))),"",IF(OR(AND(YEAR($H$1)=YEAR(TODAY())+1,MONTH($H$1)&gt;=4),YEAR($H$1)&gt;YEAR(TODAY())+1,YEAR($H$1)&lt;YEAR(TODAY()),$H5=""),"",IF(AND(YEAR($H$1)=YEAR(TODAY())+1,MONTH($H$1)&lt;=3),LOOKUP($H5,Year!$C$241:$CQ$241,Year!$C$242:$CQ$242),IF(MONTH($H$1)&lt;=4,LOOKUP($H5,Year!$C$7:$DV$7,Year!$C$8:$DV$8),IF(AND(MONTH($H$1)&gt;=5,MONTH($H$1)&lt;=8),LOOKUP($H5,Year!$C$79:$DV$79,Year!$C$80:$DV$80),IF(MONTH($H$1)&gt;=9,LOOKUP($H5,Year!$C$151:$DV$151,Year!$C$152:$DV$152)))))))</f>
        <v>0</v>
      </c>
      <c r="K5" s="81">
        <f ca="1">IF(ISNA(IF(OR(AND(YEAR($H$1)=YEAR(TODAY())+1,MONTH($H$1)&gt;=4),YEAR($H$1)&gt;YEAR(TODAY())+1,YEAR($H$1)&lt;YEAR(TODAY()),$H5=""),"",IF(AND(YEAR($H$1)=YEAR(TODAY())+1,MONTH($H$1)&lt;=3),LOOKUP($H5,Year!$C$241:$CQ$241,Year!$C$243:$CQ$243),IF(MONTH($H$1)&lt;=4,LOOKUP($H5,Year!$C$7:$DV$7,Year!$C$9:$DV$9),IF(AND(MONTH($H$1)&gt;=5,MONTH($H$1)&lt;=8),LOOKUP($H5,Year!$C$79:$DV$79,Year!$C$81:$DV$81),IF(MONTH($H$1)&gt;=9,LOOKUP($H5,Year!$C$151:$DV$151,Year!$C$153:$DV$153))))))),"",IF(OR(AND(YEAR($H$1)=YEAR(TODAY())+1,MONTH($H$1)&gt;=4),YEAR($H$1)&gt;YEAR(TODAY())+1,YEAR($H$1)&lt;YEAR(TODAY()),$H5=""),"",IF(AND(YEAR($H$1)=YEAR(TODAY())+1,MONTH($H$1)&lt;=3),LOOKUP($H5,Year!$C$241:$CQ$241,Year!$C$243:$CQ$243),IF(MONTH($H$1)&lt;=4,LOOKUP($H5,Year!$C$7:$DV$7,Year!$C$9:$DV$9),IF(AND(MONTH($H$1)&gt;=5,MONTH($H$1)&lt;=8),LOOKUP($H5,Year!$C$79:$DV$79,Year!$C$81:$DV$81),IF(MONTH($H$1)&gt;=9,LOOKUP($H5,Year!$C$151:$DV$151,Year!$C$153:$DV$153)))))))</f>
        <v>0</v>
      </c>
      <c r="L5" s="81">
        <f ca="1">IF(ISNA(IF(OR(AND(YEAR($H$1)=YEAR(TODAY())+1,MONTH($H$1)&gt;=4),YEAR($H$1)&gt;YEAR(TODAY())+1,YEAR($H$1)&lt;YEAR(TODAY()),$H5=""),"",IF(AND(YEAR($H$1)=YEAR(TODAY())+1,MONTH($H$1)&lt;=3),LOOKUP($H5,Year!$C$241:$CQ$241,Year!$C$244:$CQ$244),IF(MONTH($H$1)&lt;=4,LOOKUP($H5,Year!$C$7:$DV$7,Year!$C$10:$DV$10),IF(AND(MONTH($H$1)&gt;=5,MONTH($H$1)&lt;=8),LOOKUP($H5,Year!$C$79:$DV$79,Year!$C$82:$DV$82),IF(MONTH($H$1)&gt;=9,LOOKUP($H5,Year!$C$151:$DV$151,Year!$C$154:$DV$154))))))),"",IF(OR(AND(YEAR($H$1)=YEAR(TODAY())+1,MONTH($H$1)&gt;=4),YEAR($H$1)&gt;YEAR(TODAY())+1,YEAR($H$1)&lt;YEAR(TODAY()),$H5=""),"",IF(AND(YEAR($H$1)=YEAR(TODAY())+1,MONTH($H$1)&lt;=3),LOOKUP($H5,Year!$C$241:$CQ$241,Year!$C$244:$CQ$244),IF(MONTH($H$1)&lt;=4,LOOKUP($H5,Year!$C$7:$DV$7,Year!$C$10:$DV$10),IF(AND(MONTH($H$1)&gt;=5,MONTH($H$1)&lt;=8),LOOKUP($H5,Year!$C$79:$DV$79,Year!$C$82:$DV$82),IF(MONTH($H$1)&gt;=9,LOOKUP($H5,Year!$C$151:$DV$151,Year!$C$154:$DV$154)))))))</f>
        <v>0</v>
      </c>
      <c r="M5" s="171"/>
      <c r="N5" s="2">
        <f aca="true" t="shared" si="5" ref="N5:N22">IF(WEEKDAY(N4+1)=1,N4+2,IF(WEEKDAY(N4+1)=7,N4+3,N4+1))</f>
        <v>42739</v>
      </c>
      <c r="O5" s="75">
        <f t="shared" si="2"/>
        <v>4</v>
      </c>
      <c r="P5" s="81" t="str">
        <f ca="1">IF(ISNA(IF(OR(AND(YEAR($N$1)=YEAR(TODAY())+1,MONTH($N$1)&gt;=4),YEAR($N$1)&gt;YEAR(TODAY())+1,YEAR($N$1)&lt;YEAR(TODAY()),$N5=""),"",IF(AND(YEAR($N$1)=YEAR(TODAY())+1,MONTH($N$1)&lt;=3),LOOKUP($N5,Year!$C$241:$CQ$241,Year!$C$242:$CQ$242),IF(MONTH($N$1)&lt;=4,LOOKUP($N5,Year!$C$7:$DV$7,Year!$C$8:$DV$8),IF(AND(MONTH($N$1)&gt;=5,MONTH($N$1)&lt;=8),LOOKUP($N5,Year!$C$79:$DV$79,Year!$C$80:$DV$80),IF(MONTH($N$1)&gt;=9,LOOKUP($N5,Year!$C$151:$DV$151,Year!$C$152:$DV$152))))))),"",IF(OR(AND(YEAR($N$1)=YEAR(TODAY())+1,MONTH($N$1)&gt;=4),YEAR($N$1)&gt;YEAR(TODAY())+1,YEAR($N$1)&lt;YEAR(TODAY()),$N5=""),"",IF(AND(YEAR($N$1)=YEAR(TODAY())+1,MONTH($N$1)&lt;=3),LOOKUP($N5,Year!$C$241:$CQ$241,Year!$C$242:$CQ$242),IF(MONTH($N$1)&lt;=4,LOOKUP($N5,Year!$C$7:$DV$7,Year!$C$8:$DV$8),IF(AND(MONTH($N$1)&gt;=5,MONTH($N$1)&lt;=8),LOOKUP($N5,Year!$C$79:$DV$79,Year!$C$80:$DV$80),IF(MONTH($N$1)&gt;=9,LOOKUP($N5,Year!$C$151:$DV$151,Year!$C$152:$DV$152)))))))</f>
        <v>Holiday</v>
      </c>
      <c r="Q5" s="81">
        <f ca="1">IF(ISNA(IF(OR(AND(YEAR($N$1)=YEAR(TODAY())+1,MONTH($N$1)&gt;=4),YEAR($N$1)&gt;YEAR(TODAY())+1,YEAR($N$1)&lt;YEAR(TODAY()),$N5=""),"",IF(AND(YEAR($N$1)=YEAR(TODAY())+1,MONTH($N$1)&lt;=3),LOOKUP($N5,Year!$C$241:$CQ$241,Year!$C$243:$CQ$243),IF(MONTH($N$1)&lt;=4,LOOKUP($N5,Year!$C$7:$DV$7,Year!$C$9:$DV$9),IF(AND(MONTH($N$1)&gt;=5,MONTH($N$1)&lt;=8),LOOKUP($N5,Year!$C$79:$DV$79,Year!$C$81:$DV$81),IF(MONTH($N$1)&gt;=9,LOOKUP($N5,Year!$C$151:$DV$151,Year!$C$153:$DV$153))))))),"",IF(OR(AND(YEAR($N$1)=YEAR(TODAY())+1,MONTH($N$1)&gt;=4),YEAR($N$1)&gt;YEAR(TODAY())+1,YEAR($N$1)&lt;YEAR(TODAY()),$N5=""),"",IF(AND(YEAR($N$1)=YEAR(TODAY())+1,MONTH($N$1)&lt;=3),LOOKUP($N5,Year!$C$241:$CQ$241,Year!$C$243:$CQ$243),IF(MONTH($N$1)&lt;=4,LOOKUP($N5,Year!$C$7:$DV$7,Year!$C$9:$DV$9),IF(AND(MONTH($N$1)&gt;=5,MONTH($N$1)&lt;=8),LOOKUP($N5,Year!$C$79:$DV$79,Year!$C$81:$DV$81),IF(MONTH($N$1)&gt;=9,LOOKUP($N5,Year!$C$151:$DV$151,Year!$C$153:$DV$153)))))))</f>
        <v>0</v>
      </c>
      <c r="R5" s="81">
        <f ca="1">IF(ISNA(IF(OR(AND(YEAR($N$1)=YEAR(TODAY())+1,MONTH($N$1)&gt;=4),YEAR($N$1)&gt;YEAR(TODAY())+1,YEAR($N$1)&lt;YEAR(TODAY()),$N5=""),"",IF(AND(YEAR($N$1)=YEAR(TODAY())+1,MONTH($N$1)&lt;=3),LOOKUP($N5,Year!$C$241:$CQ$241,Year!$C$244:$CQ$244),IF(MONTH($N$1)&lt;=4,LOOKUP($N5,Year!$C$7:$DV$7,Year!$C$10:$DV$10),IF(AND(MONTH($N$1)&gt;=5,MONTH($N$1)&lt;=8),LOOKUP($N5,Year!$C$79:$DV$79,Year!$C$82:$DV$82),IF(MONTH($N$1)&gt;=9,LOOKUP($N5,Year!$C$151:$DV$151,Year!$C$154:$DV$154))))))),"",IF(OR(AND(YEAR($N$1)=YEAR(TODAY())+1,MONTH($N$1)&gt;=4),YEAR($N$1)&gt;YEAR(TODAY())+1,YEAR($N$1)&lt;YEAR(TODAY()),$N5=""),"",IF(AND(YEAR($N$1)=YEAR(TODAY())+1,MONTH($N$1)&lt;=3),LOOKUP($N5,Year!$C$241:$CQ$241,Year!$C$244:$CQ$244),IF(MONTH($N$1)&lt;=4,LOOKUP($N5,Year!$C$7:$DV$7,Year!$C$10:$DV$10),IF(AND(MONTH($N$1)&gt;=5,MONTH($N$1)&lt;=8),LOOKUP($N5,Year!$C$79:$DV$79,Year!$C$82:$DV$82),IF(MONTH($N$1)&gt;=9,LOOKUP($N5,Year!$C$151:$DV$151,Year!$C$154:$DV$154)))))))</f>
        <v>0</v>
      </c>
    </row>
    <row r="6" spans="1:18" ht="13.5">
      <c r="A6" s="171"/>
      <c r="B6" s="2">
        <f t="shared" si="3"/>
        <v>42678</v>
      </c>
      <c r="C6" s="75">
        <f t="shared" si="0"/>
        <v>6</v>
      </c>
      <c r="D6" s="81">
        <f ca="1">IF(ISNA(IF(OR(AND(YEAR($B$1)=YEAR(TODAY())+1,MONTH($B$1)&gt;=4),YEAR($B$1)&gt;YEAR(TODAY())+1,YEAR($B$1)&lt;YEAR(TODAY()),$B6=""),"",IF(AND(YEAR($B$1)=YEAR(TODAY())+1,MONTH($B$1)&lt;=3),LOOKUP($B6,Year!$C$241:$CQ$241,Year!$C$242:$CQ$242),IF(MONTH($B$1)&lt;=4,LOOKUP($B6,Year!$C$7:$DV$7,Year!$C$8:$DV$8),IF(AND(MONTH($B$1)&gt;=5,MONTH($B$1)&lt;=8),LOOKUP($B6,Year!$C$79:$DV$79,Year!$C$80:$DV$80),IF(MONTH($B$1)&gt;=9,LOOKUP($B6,Year!$C$151:$DV$151,Year!$C$152:$DV$152))))))),"",IF(OR(AND(YEAR($B$1)=YEAR(TODAY())+1,MONTH($B$1)&gt;=4),YEAR($B$1)&gt;YEAR(TODAY())+1,YEAR($B$1)&lt;YEAR(TODAY()),$B6=""),"",IF(AND(YEAR($B$1)=YEAR(TODAY())+1,MONTH($B$1)&lt;=3),LOOKUP($B6,Year!$C$241:$CQ$241,Year!$C$242:$CQ$242),IF(MONTH($B$1)&lt;=4,LOOKUP($B6,Year!$C$7:$DV$7,Year!$C$8:$DV$8),IF(AND(MONTH($B$1)&gt;=5,MONTH($B$1)&lt;=8),LOOKUP($B6,Year!$C$79:$DV$79,Year!$C$80:$DV$80),IF(MONTH($B$1)&gt;=9,LOOKUP($B6,Year!$C$151:$DV$151,Year!$C$152:$DV$152)))))))</f>
        <v>0</v>
      </c>
      <c r="E6" s="81">
        <f ca="1">IF(ISNA(IF(OR(AND(YEAR($B$1)=YEAR(TODAY())+1,MONTH($B$1)&gt;=4),YEAR($B$1)&gt;YEAR(TODAY())+1,YEAR($B$1)&lt;YEAR(TODAY()),$B6=""),"",IF(AND(YEAR($B$1)=YEAR(TODAY())+1,MONTH($B$1)&lt;=3),LOOKUP($B6,Year!$C$241:$CQ$241,Year!$C$243:$CQ$243),IF(MONTH($B$1)&lt;=4,LOOKUP($B6,Year!$C$7:$DV$7,Year!$C$9:$DV$9),IF(AND(MONTH($B$1)&gt;=5,MONTH($B$1)&lt;=8),LOOKUP($B6,Year!$C$79:$DV$79,Year!$C$81:$DV$81),IF(MONTH($B$1)&gt;=9,LOOKUP($B6,Year!$C$151:$DV$151,Year!$C$153:$DV$153))))))),"",IF(OR(AND(YEAR($B$1)=YEAR(TODAY())+1,MONTH($B$1)&gt;=4),YEAR($B$1)&gt;YEAR(TODAY())+1,YEAR($B$1)&lt;YEAR(TODAY()),$B6=""),"",IF(AND(YEAR($B$1)=YEAR(TODAY())+1,MONTH($B$1)&lt;=3),LOOKUP($B6,Year!$C$241:$CQ$241,Year!$C$243:$CQ$243),IF(MONTH($B$1)&lt;=4,LOOKUP($B6,Year!$C$7:$DV$7,Year!$C$9:$DV$9),IF(AND(MONTH($B$1)&gt;=5,MONTH($B$1)&lt;=8),LOOKUP($B6,Year!$C$79:$DV$79,Year!$C$81:$DV$81),IF(MONTH($B$1)&gt;=9,LOOKUP($B6,Year!$C$151:$DV$151,Year!$C$153:$DV$153)))))))</f>
        <v>0</v>
      </c>
      <c r="F6" s="81">
        <f ca="1">IF(ISNA(IF(OR(AND(YEAR($B$1)=YEAR(TODAY())+1,MONTH($B$1)&gt;=4),YEAR($B$1)&gt;YEAR(TODAY())+1,YEAR($B$1)&lt;YEAR(TODAY()),$B6=""),"",IF(AND(YEAR($B$1)=YEAR(TODAY())+1,MONTH($B$1)&lt;=3),LOOKUP($B6,Year!$C$241:$CQ$241,Year!$C$244:$CQ$244),IF(MONTH($B$1)&lt;=4,LOOKUP($B6,Year!$C$7:$DV$7,Year!$C$10:$DV$10),IF(AND(MONTH($B$1)&gt;=5,MONTH($B$1)&lt;=8),LOOKUP($B6,Year!$C$79:$DV$79,Year!$C$82:$DV$82),IF(MONTH($B$1)&gt;=9,LOOKUP($B6,Year!$C$151:$DV$151,Year!$C$154:$DV$154))))))),"",IF(OR(AND(YEAR($B$1)=YEAR(TODAY())+1,MONTH($B$1)&gt;=4),YEAR($B$1)&gt;YEAR(TODAY())+1,YEAR($B$1)&lt;YEAR(TODAY()),$B6=""),"",IF(AND(YEAR($B$1)=YEAR(TODAY())+1,MONTH($B$1)&lt;=3),LOOKUP($B6,Year!$C$241:$CQ$241,Year!$C$244:$CQ$244),IF(MONTH($B$1)&lt;=4,LOOKUP($B6,Year!$C$7:$DV$7,Year!$C$10:$DV$10),IF(AND(MONTH($B$1)&gt;=5,MONTH($B$1)&lt;=8),LOOKUP($B6,Year!$C$79:$DV$79,Year!$C$82:$DV$82),IF(MONTH($B$1)&gt;=9,LOOKUP($B6,Year!$C$151:$DV$151,Year!$C$154:$DV$154)))))))</f>
        <v>0</v>
      </c>
      <c r="G6" s="171"/>
      <c r="H6" s="2">
        <f t="shared" si="4"/>
        <v>42710</v>
      </c>
      <c r="I6" s="75">
        <f t="shared" si="1"/>
        <v>3</v>
      </c>
      <c r="J6" s="81">
        <f ca="1">IF(ISNA(IF(OR(AND(YEAR($H$1)=YEAR(TODAY())+1,MONTH($H$1)&gt;=4),YEAR($H$1)&gt;YEAR(TODAY())+1,YEAR($H$1)&lt;YEAR(TODAY()),$H6=""),"",IF(AND(YEAR($H$1)=YEAR(TODAY())+1,MONTH($H$1)&lt;=3),LOOKUP($H6,Year!$C$241:$CQ$241,Year!$C$242:$CQ$242),IF(MONTH($H$1)&lt;=4,LOOKUP($H6,Year!$C$7:$DV$7,Year!$C$8:$DV$8),IF(AND(MONTH($H$1)&gt;=5,MONTH($H$1)&lt;=8),LOOKUP($H6,Year!$C$79:$DV$79,Year!$C$80:$DV$80),IF(MONTH($H$1)&gt;=9,LOOKUP($H6,Year!$C$151:$DV$151,Year!$C$152:$DV$152))))))),"",IF(OR(AND(YEAR($H$1)=YEAR(TODAY())+1,MONTH($H$1)&gt;=4),YEAR($H$1)&gt;YEAR(TODAY())+1,YEAR($H$1)&lt;YEAR(TODAY()),$H6=""),"",IF(AND(YEAR($H$1)=YEAR(TODAY())+1,MONTH($H$1)&lt;=3),LOOKUP($H6,Year!$C$241:$CQ$241,Year!$C$242:$CQ$242),IF(MONTH($H$1)&lt;=4,LOOKUP($H6,Year!$C$7:$DV$7,Year!$C$8:$DV$8),IF(AND(MONTH($H$1)&gt;=5,MONTH($H$1)&lt;=8),LOOKUP($H6,Year!$C$79:$DV$79,Year!$C$80:$DV$80),IF(MONTH($H$1)&gt;=9,LOOKUP($H6,Year!$C$151:$DV$151,Year!$C$152:$DV$152)))))))</f>
        <v>0</v>
      </c>
      <c r="K6" s="81">
        <f ca="1">IF(ISNA(IF(OR(AND(YEAR($H$1)=YEAR(TODAY())+1,MONTH($H$1)&gt;=4),YEAR($H$1)&gt;YEAR(TODAY())+1,YEAR($H$1)&lt;YEAR(TODAY()),$H6=""),"",IF(AND(YEAR($H$1)=YEAR(TODAY())+1,MONTH($H$1)&lt;=3),LOOKUP($H6,Year!$C$241:$CQ$241,Year!$C$243:$CQ$243),IF(MONTH($H$1)&lt;=4,LOOKUP($H6,Year!$C$7:$DV$7,Year!$C$9:$DV$9),IF(AND(MONTH($H$1)&gt;=5,MONTH($H$1)&lt;=8),LOOKUP($H6,Year!$C$79:$DV$79,Year!$C$81:$DV$81),IF(MONTH($H$1)&gt;=9,LOOKUP($H6,Year!$C$151:$DV$151,Year!$C$153:$DV$153))))))),"",IF(OR(AND(YEAR($H$1)=YEAR(TODAY())+1,MONTH($H$1)&gt;=4),YEAR($H$1)&gt;YEAR(TODAY())+1,YEAR($H$1)&lt;YEAR(TODAY()),$H6=""),"",IF(AND(YEAR($H$1)=YEAR(TODAY())+1,MONTH($H$1)&lt;=3),LOOKUP($H6,Year!$C$241:$CQ$241,Year!$C$243:$CQ$243),IF(MONTH($H$1)&lt;=4,LOOKUP($H6,Year!$C$7:$DV$7,Year!$C$9:$DV$9),IF(AND(MONTH($H$1)&gt;=5,MONTH($H$1)&lt;=8),LOOKUP($H6,Year!$C$79:$DV$79,Year!$C$81:$DV$81),IF(MONTH($H$1)&gt;=9,LOOKUP($H6,Year!$C$151:$DV$151,Year!$C$153:$DV$153)))))))</f>
        <v>0</v>
      </c>
      <c r="L6" s="81">
        <f ca="1">IF(ISNA(IF(OR(AND(YEAR($H$1)=YEAR(TODAY())+1,MONTH($H$1)&gt;=4),YEAR($H$1)&gt;YEAR(TODAY())+1,YEAR($H$1)&lt;YEAR(TODAY()),$H6=""),"",IF(AND(YEAR($H$1)=YEAR(TODAY())+1,MONTH($H$1)&lt;=3),LOOKUP($H6,Year!$C$241:$CQ$241,Year!$C$244:$CQ$244),IF(MONTH($H$1)&lt;=4,LOOKUP($H6,Year!$C$7:$DV$7,Year!$C$10:$DV$10),IF(AND(MONTH($H$1)&gt;=5,MONTH($H$1)&lt;=8),LOOKUP($H6,Year!$C$79:$DV$79,Year!$C$82:$DV$82),IF(MONTH($H$1)&gt;=9,LOOKUP($H6,Year!$C$151:$DV$151,Year!$C$154:$DV$154))))))),"",IF(OR(AND(YEAR($H$1)=YEAR(TODAY())+1,MONTH($H$1)&gt;=4),YEAR($H$1)&gt;YEAR(TODAY())+1,YEAR($H$1)&lt;YEAR(TODAY()),$H6=""),"",IF(AND(YEAR($H$1)=YEAR(TODAY())+1,MONTH($H$1)&lt;=3),LOOKUP($H6,Year!$C$241:$CQ$241,Year!$C$244:$CQ$244),IF(MONTH($H$1)&lt;=4,LOOKUP($H6,Year!$C$7:$DV$7,Year!$C$10:$DV$10),IF(AND(MONTH($H$1)&gt;=5,MONTH($H$1)&lt;=8),LOOKUP($H6,Year!$C$79:$DV$79,Year!$C$82:$DV$82),IF(MONTH($H$1)&gt;=9,LOOKUP($H6,Year!$C$151:$DV$151,Year!$C$154:$DV$154)))))))</f>
        <v>0</v>
      </c>
      <c r="M6" s="171"/>
      <c r="N6" s="2">
        <f t="shared" si="5"/>
        <v>42740</v>
      </c>
      <c r="O6" s="75">
        <f t="shared" si="2"/>
        <v>5</v>
      </c>
      <c r="P6" s="81" t="str">
        <f ca="1">IF(ISNA(IF(OR(AND(YEAR($N$1)=YEAR(TODAY())+1,MONTH($N$1)&gt;=4),YEAR($N$1)&gt;YEAR(TODAY())+1,YEAR($N$1)&lt;YEAR(TODAY()),$N6=""),"",IF(AND(YEAR($N$1)=YEAR(TODAY())+1,MONTH($N$1)&lt;=3),LOOKUP($N6,Year!$C$241:$CQ$241,Year!$C$242:$CQ$242),IF(MONTH($N$1)&lt;=4,LOOKUP($N6,Year!$C$7:$DV$7,Year!$C$8:$DV$8),IF(AND(MONTH($N$1)&gt;=5,MONTH($N$1)&lt;=8),LOOKUP($N6,Year!$C$79:$DV$79,Year!$C$80:$DV$80),IF(MONTH($N$1)&gt;=9,LOOKUP($N6,Year!$C$151:$DV$151,Year!$C$152:$DV$152))))))),"",IF(OR(AND(YEAR($N$1)=YEAR(TODAY())+1,MONTH($N$1)&gt;=4),YEAR($N$1)&gt;YEAR(TODAY())+1,YEAR($N$1)&lt;YEAR(TODAY()),$N6=""),"",IF(AND(YEAR($N$1)=YEAR(TODAY())+1,MONTH($N$1)&lt;=3),LOOKUP($N6,Year!$C$241:$CQ$241,Year!$C$242:$CQ$242),IF(MONTH($N$1)&lt;=4,LOOKUP($N6,Year!$C$7:$DV$7,Year!$C$8:$DV$8),IF(AND(MONTH($N$1)&gt;=5,MONTH($N$1)&lt;=8),LOOKUP($N6,Year!$C$79:$DV$79,Year!$C$80:$DV$80),IF(MONTH($N$1)&gt;=9,LOOKUP($N6,Year!$C$151:$DV$151,Year!$C$152:$DV$152)))))))</f>
        <v>Holiday</v>
      </c>
      <c r="Q6" s="81">
        <f ca="1">IF(ISNA(IF(OR(AND(YEAR($N$1)=YEAR(TODAY())+1,MONTH($N$1)&gt;=4),YEAR($N$1)&gt;YEAR(TODAY())+1,YEAR($N$1)&lt;YEAR(TODAY()),$N6=""),"",IF(AND(YEAR($N$1)=YEAR(TODAY())+1,MONTH($N$1)&lt;=3),LOOKUP($N6,Year!$C$241:$CQ$241,Year!$C$243:$CQ$243),IF(MONTH($N$1)&lt;=4,LOOKUP($N6,Year!$C$7:$DV$7,Year!$C$9:$DV$9),IF(AND(MONTH($N$1)&gt;=5,MONTH($N$1)&lt;=8),LOOKUP($N6,Year!$C$79:$DV$79,Year!$C$81:$DV$81),IF(MONTH($N$1)&gt;=9,LOOKUP($N6,Year!$C$151:$DV$151,Year!$C$153:$DV$153))))))),"",IF(OR(AND(YEAR($N$1)=YEAR(TODAY())+1,MONTH($N$1)&gt;=4),YEAR($N$1)&gt;YEAR(TODAY())+1,YEAR($N$1)&lt;YEAR(TODAY()),$N6=""),"",IF(AND(YEAR($N$1)=YEAR(TODAY())+1,MONTH($N$1)&lt;=3),LOOKUP($N6,Year!$C$241:$CQ$241,Year!$C$243:$CQ$243),IF(MONTH($N$1)&lt;=4,LOOKUP($N6,Year!$C$7:$DV$7,Year!$C$9:$DV$9),IF(AND(MONTH($N$1)&gt;=5,MONTH($N$1)&lt;=8),LOOKUP($N6,Year!$C$79:$DV$79,Year!$C$81:$DV$81),IF(MONTH($N$1)&gt;=9,LOOKUP($N6,Year!$C$151:$DV$151,Year!$C$153:$DV$153)))))))</f>
        <v>0</v>
      </c>
      <c r="R6" s="81">
        <f ca="1">IF(ISNA(IF(OR(AND(YEAR($N$1)=YEAR(TODAY())+1,MONTH($N$1)&gt;=4),YEAR($N$1)&gt;YEAR(TODAY())+1,YEAR($N$1)&lt;YEAR(TODAY()),$N6=""),"",IF(AND(YEAR($N$1)=YEAR(TODAY())+1,MONTH($N$1)&lt;=3),LOOKUP($N6,Year!$C$241:$CQ$241,Year!$C$244:$CQ$244),IF(MONTH($N$1)&lt;=4,LOOKUP($N6,Year!$C$7:$DV$7,Year!$C$10:$DV$10),IF(AND(MONTH($N$1)&gt;=5,MONTH($N$1)&lt;=8),LOOKUP($N6,Year!$C$79:$DV$79,Year!$C$82:$DV$82),IF(MONTH($N$1)&gt;=9,LOOKUP($N6,Year!$C$151:$DV$151,Year!$C$154:$DV$154))))))),"",IF(OR(AND(YEAR($N$1)=YEAR(TODAY())+1,MONTH($N$1)&gt;=4),YEAR($N$1)&gt;YEAR(TODAY())+1,YEAR($N$1)&lt;YEAR(TODAY()),$N6=""),"",IF(AND(YEAR($N$1)=YEAR(TODAY())+1,MONTH($N$1)&lt;=3),LOOKUP($N6,Year!$C$241:$CQ$241,Year!$C$244:$CQ$244),IF(MONTH($N$1)&lt;=4,LOOKUP($N6,Year!$C$7:$DV$7,Year!$C$10:$DV$10),IF(AND(MONTH($N$1)&gt;=5,MONTH($N$1)&lt;=8),LOOKUP($N6,Year!$C$79:$DV$79,Year!$C$82:$DV$82),IF(MONTH($N$1)&gt;=9,LOOKUP($N6,Year!$C$151:$DV$151,Year!$C$154:$DV$154)))))))</f>
        <v>0</v>
      </c>
    </row>
    <row r="7" spans="1:18" ht="13.5">
      <c r="A7" s="171"/>
      <c r="B7" s="2">
        <f t="shared" si="3"/>
        <v>42681</v>
      </c>
      <c r="C7" s="75">
        <f t="shared" si="0"/>
        <v>2</v>
      </c>
      <c r="D7" s="81">
        <f ca="1">IF(ISNA(IF(OR(AND(YEAR($B$1)=YEAR(TODAY())+1,MONTH($B$1)&gt;=4),YEAR($B$1)&gt;YEAR(TODAY())+1,YEAR($B$1)&lt;YEAR(TODAY()),$B7=""),"",IF(AND(YEAR($B$1)=YEAR(TODAY())+1,MONTH($B$1)&lt;=3),LOOKUP($B7,Year!$C$241:$CQ$241,Year!$C$242:$CQ$242),IF(MONTH($B$1)&lt;=4,LOOKUP($B7,Year!$C$7:$DV$7,Year!$C$8:$DV$8),IF(AND(MONTH($B$1)&gt;=5,MONTH($B$1)&lt;=8),LOOKUP($B7,Year!$C$79:$DV$79,Year!$C$80:$DV$80),IF(MONTH($B$1)&gt;=9,LOOKUP($B7,Year!$C$151:$DV$151,Year!$C$152:$DV$152))))))),"",IF(OR(AND(YEAR($B$1)=YEAR(TODAY())+1,MONTH($B$1)&gt;=4),YEAR($B$1)&gt;YEAR(TODAY())+1,YEAR($B$1)&lt;YEAR(TODAY()),$B7=""),"",IF(AND(YEAR($B$1)=YEAR(TODAY())+1,MONTH($B$1)&lt;=3),LOOKUP($B7,Year!$C$241:$CQ$241,Year!$C$242:$CQ$242),IF(MONTH($B$1)&lt;=4,LOOKUP($B7,Year!$C$7:$DV$7,Year!$C$8:$DV$8),IF(AND(MONTH($B$1)&gt;=5,MONTH($B$1)&lt;=8),LOOKUP($B7,Year!$C$79:$DV$79,Year!$C$80:$DV$80),IF(MONTH($B$1)&gt;=9,LOOKUP($B7,Year!$C$151:$DV$151,Year!$C$152:$DV$152)))))))</f>
        <v>0</v>
      </c>
      <c r="E7" s="81">
        <f ca="1">IF(ISNA(IF(OR(AND(YEAR($B$1)=YEAR(TODAY())+1,MONTH($B$1)&gt;=4),YEAR($B$1)&gt;YEAR(TODAY())+1,YEAR($B$1)&lt;YEAR(TODAY()),$B7=""),"",IF(AND(YEAR($B$1)=YEAR(TODAY())+1,MONTH($B$1)&lt;=3),LOOKUP($B7,Year!$C$241:$CQ$241,Year!$C$243:$CQ$243),IF(MONTH($B$1)&lt;=4,LOOKUP($B7,Year!$C$7:$DV$7,Year!$C$9:$DV$9),IF(AND(MONTH($B$1)&gt;=5,MONTH($B$1)&lt;=8),LOOKUP($B7,Year!$C$79:$DV$79,Year!$C$81:$DV$81),IF(MONTH($B$1)&gt;=9,LOOKUP($B7,Year!$C$151:$DV$151,Year!$C$153:$DV$153))))))),"",IF(OR(AND(YEAR($B$1)=YEAR(TODAY())+1,MONTH($B$1)&gt;=4),YEAR($B$1)&gt;YEAR(TODAY())+1,YEAR($B$1)&lt;YEAR(TODAY()),$B7=""),"",IF(AND(YEAR($B$1)=YEAR(TODAY())+1,MONTH($B$1)&lt;=3),LOOKUP($B7,Year!$C$241:$CQ$241,Year!$C$243:$CQ$243),IF(MONTH($B$1)&lt;=4,LOOKUP($B7,Year!$C$7:$DV$7,Year!$C$9:$DV$9),IF(AND(MONTH($B$1)&gt;=5,MONTH($B$1)&lt;=8),LOOKUP($B7,Year!$C$79:$DV$79,Year!$C$81:$DV$81),IF(MONTH($B$1)&gt;=9,LOOKUP($B7,Year!$C$151:$DV$151,Year!$C$153:$DV$153)))))))</f>
        <v>0</v>
      </c>
      <c r="F7" s="81">
        <f ca="1">IF(ISNA(IF(OR(AND(YEAR($B$1)=YEAR(TODAY())+1,MONTH($B$1)&gt;=4),YEAR($B$1)&gt;YEAR(TODAY())+1,YEAR($B$1)&lt;YEAR(TODAY()),$B7=""),"",IF(AND(YEAR($B$1)=YEAR(TODAY())+1,MONTH($B$1)&lt;=3),LOOKUP($B7,Year!$C$241:$CQ$241,Year!$C$244:$CQ$244),IF(MONTH($B$1)&lt;=4,LOOKUP($B7,Year!$C$7:$DV$7,Year!$C$10:$DV$10),IF(AND(MONTH($B$1)&gt;=5,MONTH($B$1)&lt;=8),LOOKUP($B7,Year!$C$79:$DV$79,Year!$C$82:$DV$82),IF(MONTH($B$1)&gt;=9,LOOKUP($B7,Year!$C$151:$DV$151,Year!$C$154:$DV$154))))))),"",IF(OR(AND(YEAR($B$1)=YEAR(TODAY())+1,MONTH($B$1)&gt;=4),YEAR($B$1)&gt;YEAR(TODAY())+1,YEAR($B$1)&lt;YEAR(TODAY()),$B7=""),"",IF(AND(YEAR($B$1)=YEAR(TODAY())+1,MONTH($B$1)&lt;=3),LOOKUP($B7,Year!$C$241:$CQ$241,Year!$C$244:$CQ$244),IF(MONTH($B$1)&lt;=4,LOOKUP($B7,Year!$C$7:$DV$7,Year!$C$10:$DV$10),IF(AND(MONTH($B$1)&gt;=5,MONTH($B$1)&lt;=8),LOOKUP($B7,Year!$C$79:$DV$79,Year!$C$82:$DV$82),IF(MONTH($B$1)&gt;=9,LOOKUP($B7,Year!$C$151:$DV$151,Year!$C$154:$DV$154)))))))</f>
        <v>0</v>
      </c>
      <c r="G7" s="171"/>
      <c r="H7" s="2">
        <f t="shared" si="4"/>
        <v>42711</v>
      </c>
      <c r="I7" s="75">
        <f t="shared" si="1"/>
        <v>4</v>
      </c>
      <c r="J7" s="81">
        <f ca="1">IF(ISNA(IF(OR(AND(YEAR($H$1)=YEAR(TODAY())+1,MONTH($H$1)&gt;=4),YEAR($H$1)&gt;YEAR(TODAY())+1,YEAR($H$1)&lt;YEAR(TODAY()),$H7=""),"",IF(AND(YEAR($H$1)=YEAR(TODAY())+1,MONTH($H$1)&lt;=3),LOOKUP($H7,Year!$C$241:$CQ$241,Year!$C$242:$CQ$242),IF(MONTH($H$1)&lt;=4,LOOKUP($H7,Year!$C$7:$DV$7,Year!$C$8:$DV$8),IF(AND(MONTH($H$1)&gt;=5,MONTH($H$1)&lt;=8),LOOKUP($H7,Year!$C$79:$DV$79,Year!$C$80:$DV$80),IF(MONTH($H$1)&gt;=9,LOOKUP($H7,Year!$C$151:$DV$151,Year!$C$152:$DV$152))))))),"",IF(OR(AND(YEAR($H$1)=YEAR(TODAY())+1,MONTH($H$1)&gt;=4),YEAR($H$1)&gt;YEAR(TODAY())+1,YEAR($H$1)&lt;YEAR(TODAY()),$H7=""),"",IF(AND(YEAR($H$1)=YEAR(TODAY())+1,MONTH($H$1)&lt;=3),LOOKUP($H7,Year!$C$241:$CQ$241,Year!$C$242:$CQ$242),IF(MONTH($H$1)&lt;=4,LOOKUP($H7,Year!$C$7:$DV$7,Year!$C$8:$DV$8),IF(AND(MONTH($H$1)&gt;=5,MONTH($H$1)&lt;=8),LOOKUP($H7,Year!$C$79:$DV$79,Year!$C$80:$DV$80),IF(MONTH($H$1)&gt;=9,LOOKUP($H7,Year!$C$151:$DV$151,Year!$C$152:$DV$152)))))))</f>
        <v>0</v>
      </c>
      <c r="K7" s="81">
        <f ca="1">IF(ISNA(IF(OR(AND(YEAR($H$1)=YEAR(TODAY())+1,MONTH($H$1)&gt;=4),YEAR($H$1)&gt;YEAR(TODAY())+1,YEAR($H$1)&lt;YEAR(TODAY()),$H7=""),"",IF(AND(YEAR($H$1)=YEAR(TODAY())+1,MONTH($H$1)&lt;=3),LOOKUP($H7,Year!$C$241:$CQ$241,Year!$C$243:$CQ$243),IF(MONTH($H$1)&lt;=4,LOOKUP($H7,Year!$C$7:$DV$7,Year!$C$9:$DV$9),IF(AND(MONTH($H$1)&gt;=5,MONTH($H$1)&lt;=8),LOOKUP($H7,Year!$C$79:$DV$79,Year!$C$81:$DV$81),IF(MONTH($H$1)&gt;=9,LOOKUP($H7,Year!$C$151:$DV$151,Year!$C$153:$DV$153))))))),"",IF(OR(AND(YEAR($H$1)=YEAR(TODAY())+1,MONTH($H$1)&gt;=4),YEAR($H$1)&gt;YEAR(TODAY())+1,YEAR($H$1)&lt;YEAR(TODAY()),$H7=""),"",IF(AND(YEAR($H$1)=YEAR(TODAY())+1,MONTH($H$1)&lt;=3),LOOKUP($H7,Year!$C$241:$CQ$241,Year!$C$243:$CQ$243),IF(MONTH($H$1)&lt;=4,LOOKUP($H7,Year!$C$7:$DV$7,Year!$C$9:$DV$9),IF(AND(MONTH($H$1)&gt;=5,MONTH($H$1)&lt;=8),LOOKUP($H7,Year!$C$79:$DV$79,Year!$C$81:$DV$81),IF(MONTH($H$1)&gt;=9,LOOKUP($H7,Year!$C$151:$DV$151,Year!$C$153:$DV$153)))))))</f>
        <v>0</v>
      </c>
      <c r="L7" s="81">
        <f ca="1">IF(ISNA(IF(OR(AND(YEAR($H$1)=YEAR(TODAY())+1,MONTH($H$1)&gt;=4),YEAR($H$1)&gt;YEAR(TODAY())+1,YEAR($H$1)&lt;YEAR(TODAY()),$H7=""),"",IF(AND(YEAR($H$1)=YEAR(TODAY())+1,MONTH($H$1)&lt;=3),LOOKUP($H7,Year!$C$241:$CQ$241,Year!$C$244:$CQ$244),IF(MONTH($H$1)&lt;=4,LOOKUP($H7,Year!$C$7:$DV$7,Year!$C$10:$DV$10),IF(AND(MONTH($H$1)&gt;=5,MONTH($H$1)&lt;=8),LOOKUP($H7,Year!$C$79:$DV$79,Year!$C$82:$DV$82),IF(MONTH($H$1)&gt;=9,LOOKUP($H7,Year!$C$151:$DV$151,Year!$C$154:$DV$154))))))),"",IF(OR(AND(YEAR($H$1)=YEAR(TODAY())+1,MONTH($H$1)&gt;=4),YEAR($H$1)&gt;YEAR(TODAY())+1,YEAR($H$1)&lt;YEAR(TODAY()),$H7=""),"",IF(AND(YEAR($H$1)=YEAR(TODAY())+1,MONTH($H$1)&lt;=3),LOOKUP($H7,Year!$C$241:$CQ$241,Year!$C$244:$CQ$244),IF(MONTH($H$1)&lt;=4,LOOKUP($H7,Year!$C$7:$DV$7,Year!$C$10:$DV$10),IF(AND(MONTH($H$1)&gt;=5,MONTH($H$1)&lt;=8),LOOKUP($H7,Year!$C$79:$DV$79,Year!$C$82:$DV$82),IF(MONTH($H$1)&gt;=9,LOOKUP($H7,Year!$C$151:$DV$151,Year!$C$154:$DV$154)))))))</f>
        <v>0</v>
      </c>
      <c r="M7" s="171"/>
      <c r="N7" s="2">
        <f t="shared" si="5"/>
        <v>42741</v>
      </c>
      <c r="O7" s="75">
        <f t="shared" si="2"/>
        <v>6</v>
      </c>
      <c r="P7" s="81">
        <f ca="1">IF(ISNA(IF(OR(AND(YEAR($N$1)=YEAR(TODAY())+1,MONTH($N$1)&gt;=4),YEAR($N$1)&gt;YEAR(TODAY())+1,YEAR($N$1)&lt;YEAR(TODAY()),$N7=""),"",IF(AND(YEAR($N$1)=YEAR(TODAY())+1,MONTH($N$1)&lt;=3),LOOKUP($N7,Year!$C$241:$CQ$241,Year!$C$242:$CQ$242),IF(MONTH($N$1)&lt;=4,LOOKUP($N7,Year!$C$7:$DV$7,Year!$C$8:$DV$8),IF(AND(MONTH($N$1)&gt;=5,MONTH($N$1)&lt;=8),LOOKUP($N7,Year!$C$79:$DV$79,Year!$C$80:$DV$80),IF(MONTH($N$1)&gt;=9,LOOKUP($N7,Year!$C$151:$DV$151,Year!$C$152:$DV$152))))))),"",IF(OR(AND(YEAR($N$1)=YEAR(TODAY())+1,MONTH($N$1)&gt;=4),YEAR($N$1)&gt;YEAR(TODAY())+1,YEAR($N$1)&lt;YEAR(TODAY()),$N7=""),"",IF(AND(YEAR($N$1)=YEAR(TODAY())+1,MONTH($N$1)&lt;=3),LOOKUP($N7,Year!$C$241:$CQ$241,Year!$C$242:$CQ$242),IF(MONTH($N$1)&lt;=4,LOOKUP($N7,Year!$C$7:$DV$7,Year!$C$8:$DV$8),IF(AND(MONTH($N$1)&gt;=5,MONTH($N$1)&lt;=8),LOOKUP($N7,Year!$C$79:$DV$79,Year!$C$80:$DV$80),IF(MONTH($N$1)&gt;=9,LOOKUP($N7,Year!$C$151:$DV$151,Year!$C$152:$DV$152)))))))</f>
        <v>0</v>
      </c>
      <c r="Q7" s="81">
        <f ca="1">IF(ISNA(IF(OR(AND(YEAR($N$1)=YEAR(TODAY())+1,MONTH($N$1)&gt;=4),YEAR($N$1)&gt;YEAR(TODAY())+1,YEAR($N$1)&lt;YEAR(TODAY()),$N7=""),"",IF(AND(YEAR($N$1)=YEAR(TODAY())+1,MONTH($N$1)&lt;=3),LOOKUP($N7,Year!$C$241:$CQ$241,Year!$C$243:$CQ$243),IF(MONTH($N$1)&lt;=4,LOOKUP($N7,Year!$C$7:$DV$7,Year!$C$9:$DV$9),IF(AND(MONTH($N$1)&gt;=5,MONTH($N$1)&lt;=8),LOOKUP($N7,Year!$C$79:$DV$79,Year!$C$81:$DV$81),IF(MONTH($N$1)&gt;=9,LOOKUP($N7,Year!$C$151:$DV$151,Year!$C$153:$DV$153))))))),"",IF(OR(AND(YEAR($N$1)=YEAR(TODAY())+1,MONTH($N$1)&gt;=4),YEAR($N$1)&gt;YEAR(TODAY())+1,YEAR($N$1)&lt;YEAR(TODAY()),$N7=""),"",IF(AND(YEAR($N$1)=YEAR(TODAY())+1,MONTH($N$1)&lt;=3),LOOKUP($N7,Year!$C$241:$CQ$241,Year!$C$243:$CQ$243),IF(MONTH($N$1)&lt;=4,LOOKUP($N7,Year!$C$7:$DV$7,Year!$C$9:$DV$9),IF(AND(MONTH($N$1)&gt;=5,MONTH($N$1)&lt;=8),LOOKUP($N7,Year!$C$79:$DV$79,Year!$C$81:$DV$81),IF(MONTH($N$1)&gt;=9,LOOKUP($N7,Year!$C$151:$DV$151,Year!$C$153:$DV$153)))))))</f>
        <v>0</v>
      </c>
      <c r="R7" s="81">
        <f ca="1">IF(ISNA(IF(OR(AND(YEAR($N$1)=YEAR(TODAY())+1,MONTH($N$1)&gt;=4),YEAR($N$1)&gt;YEAR(TODAY())+1,YEAR($N$1)&lt;YEAR(TODAY()),$N7=""),"",IF(AND(YEAR($N$1)=YEAR(TODAY())+1,MONTH($N$1)&lt;=3),LOOKUP($N7,Year!$C$241:$CQ$241,Year!$C$244:$CQ$244),IF(MONTH($N$1)&lt;=4,LOOKUP($N7,Year!$C$7:$DV$7,Year!$C$10:$DV$10),IF(AND(MONTH($N$1)&gt;=5,MONTH($N$1)&lt;=8),LOOKUP($N7,Year!$C$79:$DV$79,Year!$C$82:$DV$82),IF(MONTH($N$1)&gt;=9,LOOKUP($N7,Year!$C$151:$DV$151,Year!$C$154:$DV$154))))))),"",IF(OR(AND(YEAR($N$1)=YEAR(TODAY())+1,MONTH($N$1)&gt;=4),YEAR($N$1)&gt;YEAR(TODAY())+1,YEAR($N$1)&lt;YEAR(TODAY()),$N7=""),"",IF(AND(YEAR($N$1)=YEAR(TODAY())+1,MONTH($N$1)&lt;=3),LOOKUP($N7,Year!$C$241:$CQ$241,Year!$C$244:$CQ$244),IF(MONTH($N$1)&lt;=4,LOOKUP($N7,Year!$C$7:$DV$7,Year!$C$10:$DV$10),IF(AND(MONTH($N$1)&gt;=5,MONTH($N$1)&lt;=8),LOOKUP($N7,Year!$C$79:$DV$79,Year!$C$82:$DV$82),IF(MONTH($N$1)&gt;=9,LOOKUP($N7,Year!$C$151:$DV$151,Year!$C$154:$DV$154)))))))</f>
        <v>0</v>
      </c>
    </row>
    <row r="8" spans="1:18" ht="13.5">
      <c r="A8" s="171"/>
      <c r="B8" s="2">
        <f t="shared" si="3"/>
        <v>42682</v>
      </c>
      <c r="C8" s="75">
        <f t="shared" si="0"/>
        <v>3</v>
      </c>
      <c r="D8" s="81">
        <f ca="1">IF(ISNA(IF(OR(AND(YEAR($B$1)=YEAR(TODAY())+1,MONTH($B$1)&gt;=4),YEAR($B$1)&gt;YEAR(TODAY())+1,YEAR($B$1)&lt;YEAR(TODAY()),$B8=""),"",IF(AND(YEAR($B$1)=YEAR(TODAY())+1,MONTH($B$1)&lt;=3),LOOKUP($B8,Year!$C$241:$CQ$241,Year!$C$242:$CQ$242),IF(MONTH($B$1)&lt;=4,LOOKUP($B8,Year!$C$7:$DV$7,Year!$C$8:$DV$8),IF(AND(MONTH($B$1)&gt;=5,MONTH($B$1)&lt;=8),LOOKUP($B8,Year!$C$79:$DV$79,Year!$C$80:$DV$80),IF(MONTH($B$1)&gt;=9,LOOKUP($B8,Year!$C$151:$DV$151,Year!$C$152:$DV$152))))))),"",IF(OR(AND(YEAR($B$1)=YEAR(TODAY())+1,MONTH($B$1)&gt;=4),YEAR($B$1)&gt;YEAR(TODAY())+1,YEAR($B$1)&lt;YEAR(TODAY()),$B8=""),"",IF(AND(YEAR($B$1)=YEAR(TODAY())+1,MONTH($B$1)&lt;=3),LOOKUP($B8,Year!$C$241:$CQ$241,Year!$C$242:$CQ$242),IF(MONTH($B$1)&lt;=4,LOOKUP($B8,Year!$C$7:$DV$7,Year!$C$8:$DV$8),IF(AND(MONTH($B$1)&gt;=5,MONTH($B$1)&lt;=8),LOOKUP($B8,Year!$C$79:$DV$79,Year!$C$80:$DV$80),IF(MONTH($B$1)&gt;=9,LOOKUP($B8,Year!$C$151:$DV$151,Year!$C$152:$DV$152)))))))</f>
        <v>0</v>
      </c>
      <c r="E8" s="81">
        <f ca="1">IF(ISNA(IF(OR(AND(YEAR($B$1)=YEAR(TODAY())+1,MONTH($B$1)&gt;=4),YEAR($B$1)&gt;YEAR(TODAY())+1,YEAR($B$1)&lt;YEAR(TODAY()),$B8=""),"",IF(AND(YEAR($B$1)=YEAR(TODAY())+1,MONTH($B$1)&lt;=3),LOOKUP($B8,Year!$C$241:$CQ$241,Year!$C$243:$CQ$243),IF(MONTH($B$1)&lt;=4,LOOKUP($B8,Year!$C$7:$DV$7,Year!$C$9:$DV$9),IF(AND(MONTH($B$1)&gt;=5,MONTH($B$1)&lt;=8),LOOKUP($B8,Year!$C$79:$DV$79,Year!$C$81:$DV$81),IF(MONTH($B$1)&gt;=9,LOOKUP($B8,Year!$C$151:$DV$151,Year!$C$153:$DV$153))))))),"",IF(OR(AND(YEAR($B$1)=YEAR(TODAY())+1,MONTH($B$1)&gt;=4),YEAR($B$1)&gt;YEAR(TODAY())+1,YEAR($B$1)&lt;YEAR(TODAY()),$B8=""),"",IF(AND(YEAR($B$1)=YEAR(TODAY())+1,MONTH($B$1)&lt;=3),LOOKUP($B8,Year!$C$241:$CQ$241,Year!$C$243:$CQ$243),IF(MONTH($B$1)&lt;=4,LOOKUP($B8,Year!$C$7:$DV$7,Year!$C$9:$DV$9),IF(AND(MONTH($B$1)&gt;=5,MONTH($B$1)&lt;=8),LOOKUP($B8,Year!$C$79:$DV$79,Year!$C$81:$DV$81),IF(MONTH($B$1)&gt;=9,LOOKUP($B8,Year!$C$151:$DV$151,Year!$C$153:$DV$153)))))))</f>
        <v>0</v>
      </c>
      <c r="F8" s="81">
        <f ca="1">IF(ISNA(IF(OR(AND(YEAR($B$1)=YEAR(TODAY())+1,MONTH($B$1)&gt;=4),YEAR($B$1)&gt;YEAR(TODAY())+1,YEAR($B$1)&lt;YEAR(TODAY()),$B8=""),"",IF(AND(YEAR($B$1)=YEAR(TODAY())+1,MONTH($B$1)&lt;=3),LOOKUP($B8,Year!$C$241:$CQ$241,Year!$C$244:$CQ$244),IF(MONTH($B$1)&lt;=4,LOOKUP($B8,Year!$C$7:$DV$7,Year!$C$10:$DV$10),IF(AND(MONTH($B$1)&gt;=5,MONTH($B$1)&lt;=8),LOOKUP($B8,Year!$C$79:$DV$79,Year!$C$82:$DV$82),IF(MONTH($B$1)&gt;=9,LOOKUP($B8,Year!$C$151:$DV$151,Year!$C$154:$DV$154))))))),"",IF(OR(AND(YEAR($B$1)=YEAR(TODAY())+1,MONTH($B$1)&gt;=4),YEAR($B$1)&gt;YEAR(TODAY())+1,YEAR($B$1)&lt;YEAR(TODAY()),$B8=""),"",IF(AND(YEAR($B$1)=YEAR(TODAY())+1,MONTH($B$1)&lt;=3),LOOKUP($B8,Year!$C$241:$CQ$241,Year!$C$244:$CQ$244),IF(MONTH($B$1)&lt;=4,LOOKUP($B8,Year!$C$7:$DV$7,Year!$C$10:$DV$10),IF(AND(MONTH($B$1)&gt;=5,MONTH($B$1)&lt;=8),LOOKUP($B8,Year!$C$79:$DV$79,Year!$C$82:$DV$82),IF(MONTH($B$1)&gt;=9,LOOKUP($B8,Year!$C$151:$DV$151,Year!$C$154:$DV$154)))))))</f>
        <v>0</v>
      </c>
      <c r="G8" s="171"/>
      <c r="H8" s="2">
        <f t="shared" si="4"/>
        <v>42712</v>
      </c>
      <c r="I8" s="75">
        <f t="shared" si="1"/>
        <v>5</v>
      </c>
      <c r="J8" s="81">
        <f ca="1">IF(ISNA(IF(OR(AND(YEAR($H$1)=YEAR(TODAY())+1,MONTH($H$1)&gt;=4),YEAR($H$1)&gt;YEAR(TODAY())+1,YEAR($H$1)&lt;YEAR(TODAY()),$H8=""),"",IF(AND(YEAR($H$1)=YEAR(TODAY())+1,MONTH($H$1)&lt;=3),LOOKUP($H8,Year!$C$241:$CQ$241,Year!$C$242:$CQ$242),IF(MONTH($H$1)&lt;=4,LOOKUP($H8,Year!$C$7:$DV$7,Year!$C$8:$DV$8),IF(AND(MONTH($H$1)&gt;=5,MONTH($H$1)&lt;=8),LOOKUP($H8,Year!$C$79:$DV$79,Year!$C$80:$DV$80),IF(MONTH($H$1)&gt;=9,LOOKUP($H8,Year!$C$151:$DV$151,Year!$C$152:$DV$152))))))),"",IF(OR(AND(YEAR($H$1)=YEAR(TODAY())+1,MONTH($H$1)&gt;=4),YEAR($H$1)&gt;YEAR(TODAY())+1,YEAR($H$1)&lt;YEAR(TODAY()),$H8=""),"",IF(AND(YEAR($H$1)=YEAR(TODAY())+1,MONTH($H$1)&lt;=3),LOOKUP($H8,Year!$C$241:$CQ$241,Year!$C$242:$CQ$242),IF(MONTH($H$1)&lt;=4,LOOKUP($H8,Year!$C$7:$DV$7,Year!$C$8:$DV$8),IF(AND(MONTH($H$1)&gt;=5,MONTH($H$1)&lt;=8),LOOKUP($H8,Year!$C$79:$DV$79,Year!$C$80:$DV$80),IF(MONTH($H$1)&gt;=9,LOOKUP($H8,Year!$C$151:$DV$151,Year!$C$152:$DV$152)))))))</f>
        <v>0</v>
      </c>
      <c r="K8" s="81">
        <f ca="1">IF(ISNA(IF(OR(AND(YEAR($H$1)=YEAR(TODAY())+1,MONTH($H$1)&gt;=4),YEAR($H$1)&gt;YEAR(TODAY())+1,YEAR($H$1)&lt;YEAR(TODAY()),$H8=""),"",IF(AND(YEAR($H$1)=YEAR(TODAY())+1,MONTH($H$1)&lt;=3),LOOKUP($H8,Year!$C$241:$CQ$241,Year!$C$243:$CQ$243),IF(MONTH($H$1)&lt;=4,LOOKUP($H8,Year!$C$7:$DV$7,Year!$C$9:$DV$9),IF(AND(MONTH($H$1)&gt;=5,MONTH($H$1)&lt;=8),LOOKUP($H8,Year!$C$79:$DV$79,Year!$C$81:$DV$81),IF(MONTH($H$1)&gt;=9,LOOKUP($H8,Year!$C$151:$DV$151,Year!$C$153:$DV$153))))))),"",IF(OR(AND(YEAR($H$1)=YEAR(TODAY())+1,MONTH($H$1)&gt;=4),YEAR($H$1)&gt;YEAR(TODAY())+1,YEAR($H$1)&lt;YEAR(TODAY()),$H8=""),"",IF(AND(YEAR($H$1)=YEAR(TODAY())+1,MONTH($H$1)&lt;=3),LOOKUP($H8,Year!$C$241:$CQ$241,Year!$C$243:$CQ$243),IF(MONTH($H$1)&lt;=4,LOOKUP($H8,Year!$C$7:$DV$7,Year!$C$9:$DV$9),IF(AND(MONTH($H$1)&gt;=5,MONTH($H$1)&lt;=8),LOOKUP($H8,Year!$C$79:$DV$79,Year!$C$81:$DV$81),IF(MONTH($H$1)&gt;=9,LOOKUP($H8,Year!$C$151:$DV$151,Year!$C$153:$DV$153)))))))</f>
        <v>0</v>
      </c>
      <c r="L8" s="81">
        <f ca="1">IF(ISNA(IF(OR(AND(YEAR($H$1)=YEAR(TODAY())+1,MONTH($H$1)&gt;=4),YEAR($H$1)&gt;YEAR(TODAY())+1,YEAR($H$1)&lt;YEAR(TODAY()),$H8=""),"",IF(AND(YEAR($H$1)=YEAR(TODAY())+1,MONTH($H$1)&lt;=3),LOOKUP($H8,Year!$C$241:$CQ$241,Year!$C$244:$CQ$244),IF(MONTH($H$1)&lt;=4,LOOKUP($H8,Year!$C$7:$DV$7,Year!$C$10:$DV$10),IF(AND(MONTH($H$1)&gt;=5,MONTH($H$1)&lt;=8),LOOKUP($H8,Year!$C$79:$DV$79,Year!$C$82:$DV$82),IF(MONTH($H$1)&gt;=9,LOOKUP($H8,Year!$C$151:$DV$151,Year!$C$154:$DV$154))))))),"",IF(OR(AND(YEAR($H$1)=YEAR(TODAY())+1,MONTH($H$1)&gt;=4),YEAR($H$1)&gt;YEAR(TODAY())+1,YEAR($H$1)&lt;YEAR(TODAY()),$H8=""),"",IF(AND(YEAR($H$1)=YEAR(TODAY())+1,MONTH($H$1)&lt;=3),LOOKUP($H8,Year!$C$241:$CQ$241,Year!$C$244:$CQ$244),IF(MONTH($H$1)&lt;=4,LOOKUP($H8,Year!$C$7:$DV$7,Year!$C$10:$DV$10),IF(AND(MONTH($H$1)&gt;=5,MONTH($H$1)&lt;=8),LOOKUP($H8,Year!$C$79:$DV$79,Year!$C$82:$DV$82),IF(MONTH($H$1)&gt;=9,LOOKUP($H8,Year!$C$151:$DV$151,Year!$C$154:$DV$154)))))))</f>
        <v>0</v>
      </c>
      <c r="M8" s="171"/>
      <c r="N8" s="2">
        <f t="shared" si="5"/>
        <v>42744</v>
      </c>
      <c r="O8" s="75">
        <f t="shared" si="2"/>
        <v>2</v>
      </c>
      <c r="P8" s="81">
        <f ca="1">IF(ISNA(IF(OR(AND(YEAR($N$1)=YEAR(TODAY())+1,MONTH($N$1)&gt;=4),YEAR($N$1)&gt;YEAR(TODAY())+1,YEAR($N$1)&lt;YEAR(TODAY()),$N8=""),"",IF(AND(YEAR($N$1)=YEAR(TODAY())+1,MONTH($N$1)&lt;=3),LOOKUP($N8,Year!$C$241:$CQ$241,Year!$C$242:$CQ$242),IF(MONTH($N$1)&lt;=4,LOOKUP($N8,Year!$C$7:$DV$7,Year!$C$8:$DV$8),IF(AND(MONTH($N$1)&gt;=5,MONTH($N$1)&lt;=8),LOOKUP($N8,Year!$C$79:$DV$79,Year!$C$80:$DV$80),IF(MONTH($N$1)&gt;=9,LOOKUP($N8,Year!$C$151:$DV$151,Year!$C$152:$DV$152))))))),"",IF(OR(AND(YEAR($N$1)=YEAR(TODAY())+1,MONTH($N$1)&gt;=4),YEAR($N$1)&gt;YEAR(TODAY())+1,YEAR($N$1)&lt;YEAR(TODAY()),$N8=""),"",IF(AND(YEAR($N$1)=YEAR(TODAY())+1,MONTH($N$1)&lt;=3),LOOKUP($N8,Year!$C$241:$CQ$241,Year!$C$242:$CQ$242),IF(MONTH($N$1)&lt;=4,LOOKUP($N8,Year!$C$7:$DV$7,Year!$C$8:$DV$8),IF(AND(MONTH($N$1)&gt;=5,MONTH($N$1)&lt;=8),LOOKUP($N8,Year!$C$79:$DV$79,Year!$C$80:$DV$80),IF(MONTH($N$1)&gt;=9,LOOKUP($N8,Year!$C$151:$DV$151,Year!$C$152:$DV$152)))))))</f>
        <v>0</v>
      </c>
      <c r="Q8" s="81">
        <f ca="1">IF(ISNA(IF(OR(AND(YEAR($N$1)=YEAR(TODAY())+1,MONTH($N$1)&gt;=4),YEAR($N$1)&gt;YEAR(TODAY())+1,YEAR($N$1)&lt;YEAR(TODAY()),$N8=""),"",IF(AND(YEAR($N$1)=YEAR(TODAY())+1,MONTH($N$1)&lt;=3),LOOKUP($N8,Year!$C$241:$CQ$241,Year!$C$243:$CQ$243),IF(MONTH($N$1)&lt;=4,LOOKUP($N8,Year!$C$7:$DV$7,Year!$C$9:$DV$9),IF(AND(MONTH($N$1)&gt;=5,MONTH($N$1)&lt;=8),LOOKUP($N8,Year!$C$79:$DV$79,Year!$C$81:$DV$81),IF(MONTH($N$1)&gt;=9,LOOKUP($N8,Year!$C$151:$DV$151,Year!$C$153:$DV$153))))))),"",IF(OR(AND(YEAR($N$1)=YEAR(TODAY())+1,MONTH($N$1)&gt;=4),YEAR($N$1)&gt;YEAR(TODAY())+1,YEAR($N$1)&lt;YEAR(TODAY()),$N8=""),"",IF(AND(YEAR($N$1)=YEAR(TODAY())+1,MONTH($N$1)&lt;=3),LOOKUP($N8,Year!$C$241:$CQ$241,Year!$C$243:$CQ$243),IF(MONTH($N$1)&lt;=4,LOOKUP($N8,Year!$C$7:$DV$7,Year!$C$9:$DV$9),IF(AND(MONTH($N$1)&gt;=5,MONTH($N$1)&lt;=8),LOOKUP($N8,Year!$C$79:$DV$79,Year!$C$81:$DV$81),IF(MONTH($N$1)&gt;=9,LOOKUP($N8,Year!$C$151:$DV$151,Year!$C$153:$DV$153)))))))</f>
        <v>0</v>
      </c>
      <c r="R8" s="81">
        <f ca="1">IF(ISNA(IF(OR(AND(YEAR($N$1)=YEAR(TODAY())+1,MONTH($N$1)&gt;=4),YEAR($N$1)&gt;YEAR(TODAY())+1,YEAR($N$1)&lt;YEAR(TODAY()),$N8=""),"",IF(AND(YEAR($N$1)=YEAR(TODAY())+1,MONTH($N$1)&lt;=3),LOOKUP($N8,Year!$C$241:$CQ$241,Year!$C$244:$CQ$244),IF(MONTH($N$1)&lt;=4,LOOKUP($N8,Year!$C$7:$DV$7,Year!$C$10:$DV$10),IF(AND(MONTH($N$1)&gt;=5,MONTH($N$1)&lt;=8),LOOKUP($N8,Year!$C$79:$DV$79,Year!$C$82:$DV$82),IF(MONTH($N$1)&gt;=9,LOOKUP($N8,Year!$C$151:$DV$151,Year!$C$154:$DV$154))))))),"",IF(OR(AND(YEAR($N$1)=YEAR(TODAY())+1,MONTH($N$1)&gt;=4),YEAR($N$1)&gt;YEAR(TODAY())+1,YEAR($N$1)&lt;YEAR(TODAY()),$N8=""),"",IF(AND(YEAR($N$1)=YEAR(TODAY())+1,MONTH($N$1)&lt;=3),LOOKUP($N8,Year!$C$241:$CQ$241,Year!$C$244:$CQ$244),IF(MONTH($N$1)&lt;=4,LOOKUP($N8,Year!$C$7:$DV$7,Year!$C$10:$DV$10),IF(AND(MONTH($N$1)&gt;=5,MONTH($N$1)&lt;=8),LOOKUP($N8,Year!$C$79:$DV$79,Year!$C$82:$DV$82),IF(MONTH($N$1)&gt;=9,LOOKUP($N8,Year!$C$151:$DV$151,Year!$C$154:$DV$154)))))))</f>
        <v>0</v>
      </c>
    </row>
    <row r="9" spans="1:18" ht="13.5">
      <c r="A9" s="171"/>
      <c r="B9" s="2">
        <f t="shared" si="3"/>
        <v>42683</v>
      </c>
      <c r="C9" s="75">
        <f aca="true" t="shared" si="6" ref="C9:C22">WEEKDAY(B9)</f>
        <v>4</v>
      </c>
      <c r="D9" s="81">
        <f ca="1">IF(ISNA(IF(OR(AND(YEAR($B$1)=YEAR(TODAY())+1,MONTH($B$1)&gt;=4),YEAR($B$1)&gt;YEAR(TODAY())+1,YEAR($B$1)&lt;YEAR(TODAY()),$B9=""),"",IF(AND(YEAR($B$1)=YEAR(TODAY())+1,MONTH($B$1)&lt;=3),LOOKUP($B9,Year!$C$241:$CQ$241,Year!$C$242:$CQ$242),IF(MONTH($B$1)&lt;=4,LOOKUP($B9,Year!$C$7:$DV$7,Year!$C$8:$DV$8),IF(AND(MONTH($B$1)&gt;=5,MONTH($B$1)&lt;=8),LOOKUP($B9,Year!$C$79:$DV$79,Year!$C$80:$DV$80),IF(MONTH($B$1)&gt;=9,LOOKUP($B9,Year!$C$151:$DV$151,Year!$C$152:$DV$152))))))),"",IF(OR(AND(YEAR($B$1)=YEAR(TODAY())+1,MONTH($B$1)&gt;=4),YEAR($B$1)&gt;YEAR(TODAY())+1,YEAR($B$1)&lt;YEAR(TODAY()),$B9=""),"",IF(AND(YEAR($B$1)=YEAR(TODAY())+1,MONTH($B$1)&lt;=3),LOOKUP($B9,Year!$C$241:$CQ$241,Year!$C$242:$CQ$242),IF(MONTH($B$1)&lt;=4,LOOKUP($B9,Year!$C$7:$DV$7,Year!$C$8:$DV$8),IF(AND(MONTH($B$1)&gt;=5,MONTH($B$1)&lt;=8),LOOKUP($B9,Year!$C$79:$DV$79,Year!$C$80:$DV$80),IF(MONTH($B$1)&gt;=9,LOOKUP($B9,Year!$C$151:$DV$151,Year!$C$152:$DV$152)))))))</f>
        <v>0</v>
      </c>
      <c r="E9" s="81">
        <f ca="1">IF(ISNA(IF(OR(AND(YEAR($B$1)=YEAR(TODAY())+1,MONTH($B$1)&gt;=4),YEAR($B$1)&gt;YEAR(TODAY())+1,YEAR($B$1)&lt;YEAR(TODAY()),$B9=""),"",IF(AND(YEAR($B$1)=YEAR(TODAY())+1,MONTH($B$1)&lt;=3),LOOKUP($B9,Year!$C$241:$CQ$241,Year!$C$243:$CQ$243),IF(MONTH($B$1)&lt;=4,LOOKUP($B9,Year!$C$7:$DV$7,Year!$C$9:$DV$9),IF(AND(MONTH($B$1)&gt;=5,MONTH($B$1)&lt;=8),LOOKUP($B9,Year!$C$79:$DV$79,Year!$C$81:$DV$81),IF(MONTH($B$1)&gt;=9,LOOKUP($B9,Year!$C$151:$DV$151,Year!$C$153:$DV$153))))))),"",IF(OR(AND(YEAR($B$1)=YEAR(TODAY())+1,MONTH($B$1)&gt;=4),YEAR($B$1)&gt;YEAR(TODAY())+1,YEAR($B$1)&lt;YEAR(TODAY()),$B9=""),"",IF(AND(YEAR($B$1)=YEAR(TODAY())+1,MONTH($B$1)&lt;=3),LOOKUP($B9,Year!$C$241:$CQ$241,Year!$C$243:$CQ$243),IF(MONTH($B$1)&lt;=4,LOOKUP($B9,Year!$C$7:$DV$7,Year!$C$9:$DV$9),IF(AND(MONTH($B$1)&gt;=5,MONTH($B$1)&lt;=8),LOOKUP($B9,Year!$C$79:$DV$79,Year!$C$81:$DV$81),IF(MONTH($B$1)&gt;=9,LOOKUP($B9,Year!$C$151:$DV$151,Year!$C$153:$DV$153)))))))</f>
        <v>0</v>
      </c>
      <c r="F9" s="81">
        <f ca="1">IF(ISNA(IF(OR(AND(YEAR($B$1)=YEAR(TODAY())+1,MONTH($B$1)&gt;=4),YEAR($B$1)&gt;YEAR(TODAY())+1,YEAR($B$1)&lt;YEAR(TODAY()),$B9=""),"",IF(AND(YEAR($B$1)=YEAR(TODAY())+1,MONTH($B$1)&lt;=3),LOOKUP($B9,Year!$C$241:$CQ$241,Year!$C$244:$CQ$244),IF(MONTH($B$1)&lt;=4,LOOKUP($B9,Year!$C$7:$DV$7,Year!$C$10:$DV$10),IF(AND(MONTH($B$1)&gt;=5,MONTH($B$1)&lt;=8),LOOKUP($B9,Year!$C$79:$DV$79,Year!$C$82:$DV$82),IF(MONTH($B$1)&gt;=9,LOOKUP($B9,Year!$C$151:$DV$151,Year!$C$154:$DV$154))))))),"",IF(OR(AND(YEAR($B$1)=YEAR(TODAY())+1,MONTH($B$1)&gt;=4),YEAR($B$1)&gt;YEAR(TODAY())+1,YEAR($B$1)&lt;YEAR(TODAY()),$B9=""),"",IF(AND(YEAR($B$1)=YEAR(TODAY())+1,MONTH($B$1)&lt;=3),LOOKUP($B9,Year!$C$241:$CQ$241,Year!$C$244:$CQ$244),IF(MONTH($B$1)&lt;=4,LOOKUP($B9,Year!$C$7:$DV$7,Year!$C$10:$DV$10),IF(AND(MONTH($B$1)&gt;=5,MONTH($B$1)&lt;=8),LOOKUP($B9,Year!$C$79:$DV$79,Year!$C$82:$DV$82),IF(MONTH($B$1)&gt;=9,LOOKUP($B9,Year!$C$151:$DV$151,Year!$C$154:$DV$154)))))))</f>
        <v>0</v>
      </c>
      <c r="G9" s="171"/>
      <c r="H9" s="2">
        <f t="shared" si="4"/>
        <v>42713</v>
      </c>
      <c r="I9" s="75">
        <f aca="true" t="shared" si="7" ref="I9:I23">WEEKDAY(H9)</f>
        <v>6</v>
      </c>
      <c r="J9" s="81">
        <f ca="1">IF(ISNA(IF(OR(AND(YEAR($H$1)=YEAR(TODAY())+1,MONTH($H$1)&gt;=4),YEAR($H$1)&gt;YEAR(TODAY())+1,YEAR($H$1)&lt;YEAR(TODAY()),$H9=""),"",IF(AND(YEAR($H$1)=YEAR(TODAY())+1,MONTH($H$1)&lt;=3),LOOKUP($H9,Year!$C$241:$CQ$241,Year!$C$242:$CQ$242),IF(MONTH($H$1)&lt;=4,LOOKUP($H9,Year!$C$7:$DV$7,Year!$C$8:$DV$8),IF(AND(MONTH($H$1)&gt;=5,MONTH($H$1)&lt;=8),LOOKUP($H9,Year!$C$79:$DV$79,Year!$C$80:$DV$80),IF(MONTH($H$1)&gt;=9,LOOKUP($H9,Year!$C$151:$DV$151,Year!$C$152:$DV$152))))))),"",IF(OR(AND(YEAR($H$1)=YEAR(TODAY())+1,MONTH($H$1)&gt;=4),YEAR($H$1)&gt;YEAR(TODAY())+1,YEAR($H$1)&lt;YEAR(TODAY()),$H9=""),"",IF(AND(YEAR($H$1)=YEAR(TODAY())+1,MONTH($H$1)&lt;=3),LOOKUP($H9,Year!$C$241:$CQ$241,Year!$C$242:$CQ$242),IF(MONTH($H$1)&lt;=4,LOOKUP($H9,Year!$C$7:$DV$7,Year!$C$8:$DV$8),IF(AND(MONTH($H$1)&gt;=5,MONTH($H$1)&lt;=8),LOOKUP($H9,Year!$C$79:$DV$79,Year!$C$80:$DV$80),IF(MONTH($H$1)&gt;=9,LOOKUP($H9,Year!$C$151:$DV$151,Year!$C$152:$DV$152)))))))</f>
        <v>0</v>
      </c>
      <c r="K9" s="81">
        <f ca="1">IF(ISNA(IF(OR(AND(YEAR($H$1)=YEAR(TODAY())+1,MONTH($H$1)&gt;=4),YEAR($H$1)&gt;YEAR(TODAY())+1,YEAR($H$1)&lt;YEAR(TODAY()),$H9=""),"",IF(AND(YEAR($H$1)=YEAR(TODAY())+1,MONTH($H$1)&lt;=3),LOOKUP($H9,Year!$C$241:$CQ$241,Year!$C$243:$CQ$243),IF(MONTH($H$1)&lt;=4,LOOKUP($H9,Year!$C$7:$DV$7,Year!$C$9:$DV$9),IF(AND(MONTH($H$1)&gt;=5,MONTH($H$1)&lt;=8),LOOKUP($H9,Year!$C$79:$DV$79,Year!$C$81:$DV$81),IF(MONTH($H$1)&gt;=9,LOOKUP($H9,Year!$C$151:$DV$151,Year!$C$153:$DV$153))))))),"",IF(OR(AND(YEAR($H$1)=YEAR(TODAY())+1,MONTH($H$1)&gt;=4),YEAR($H$1)&gt;YEAR(TODAY())+1,YEAR($H$1)&lt;YEAR(TODAY()),$H9=""),"",IF(AND(YEAR($H$1)=YEAR(TODAY())+1,MONTH($H$1)&lt;=3),LOOKUP($H9,Year!$C$241:$CQ$241,Year!$C$243:$CQ$243),IF(MONTH($H$1)&lt;=4,LOOKUP($H9,Year!$C$7:$DV$7,Year!$C$9:$DV$9),IF(AND(MONTH($H$1)&gt;=5,MONTH($H$1)&lt;=8),LOOKUP($H9,Year!$C$79:$DV$79,Year!$C$81:$DV$81),IF(MONTH($H$1)&gt;=9,LOOKUP($H9,Year!$C$151:$DV$151,Year!$C$153:$DV$153)))))))</f>
        <v>0</v>
      </c>
      <c r="L9" s="81">
        <f ca="1">IF(ISNA(IF(OR(AND(YEAR($H$1)=YEAR(TODAY())+1,MONTH($H$1)&gt;=4),YEAR($H$1)&gt;YEAR(TODAY())+1,YEAR($H$1)&lt;YEAR(TODAY()),$H9=""),"",IF(AND(YEAR($H$1)=YEAR(TODAY())+1,MONTH($H$1)&lt;=3),LOOKUP($H9,Year!$C$241:$CQ$241,Year!$C$244:$CQ$244),IF(MONTH($H$1)&lt;=4,LOOKUP($H9,Year!$C$7:$DV$7,Year!$C$10:$DV$10),IF(AND(MONTH($H$1)&gt;=5,MONTH($H$1)&lt;=8),LOOKUP($H9,Year!$C$79:$DV$79,Year!$C$82:$DV$82),IF(MONTH($H$1)&gt;=9,LOOKUP($H9,Year!$C$151:$DV$151,Year!$C$154:$DV$154))))))),"",IF(OR(AND(YEAR($H$1)=YEAR(TODAY())+1,MONTH($H$1)&gt;=4),YEAR($H$1)&gt;YEAR(TODAY())+1,YEAR($H$1)&lt;YEAR(TODAY()),$H9=""),"",IF(AND(YEAR($H$1)=YEAR(TODAY())+1,MONTH($H$1)&lt;=3),LOOKUP($H9,Year!$C$241:$CQ$241,Year!$C$244:$CQ$244),IF(MONTH($H$1)&lt;=4,LOOKUP($H9,Year!$C$7:$DV$7,Year!$C$10:$DV$10),IF(AND(MONTH($H$1)&gt;=5,MONTH($H$1)&lt;=8),LOOKUP($H9,Year!$C$79:$DV$79,Year!$C$82:$DV$82),IF(MONTH($H$1)&gt;=9,LOOKUP($H9,Year!$C$151:$DV$151,Year!$C$154:$DV$154)))))))</f>
        <v>0</v>
      </c>
      <c r="M9" s="171"/>
      <c r="N9" s="2">
        <f t="shared" si="5"/>
        <v>42745</v>
      </c>
      <c r="O9" s="75">
        <f aca="true" t="shared" si="8" ref="O9:O23">WEEKDAY(N9)</f>
        <v>3</v>
      </c>
      <c r="P9" s="81">
        <f ca="1">IF(ISNA(IF(OR(AND(YEAR($N$1)=YEAR(TODAY())+1,MONTH($N$1)&gt;=4),YEAR($N$1)&gt;YEAR(TODAY())+1,YEAR($N$1)&lt;YEAR(TODAY()),$N9=""),"",IF(AND(YEAR($N$1)=YEAR(TODAY())+1,MONTH($N$1)&lt;=3),LOOKUP($N9,Year!$C$241:$CQ$241,Year!$C$242:$CQ$242),IF(MONTH($N$1)&lt;=4,LOOKUP($N9,Year!$C$7:$DV$7,Year!$C$8:$DV$8),IF(AND(MONTH($N$1)&gt;=5,MONTH($N$1)&lt;=8),LOOKUP($N9,Year!$C$79:$DV$79,Year!$C$80:$DV$80),IF(MONTH($N$1)&gt;=9,LOOKUP($N9,Year!$C$151:$DV$151,Year!$C$152:$DV$152))))))),"",IF(OR(AND(YEAR($N$1)=YEAR(TODAY())+1,MONTH($N$1)&gt;=4),YEAR($N$1)&gt;YEAR(TODAY())+1,YEAR($N$1)&lt;YEAR(TODAY()),$N9=""),"",IF(AND(YEAR($N$1)=YEAR(TODAY())+1,MONTH($N$1)&lt;=3),LOOKUP($N9,Year!$C$241:$CQ$241,Year!$C$242:$CQ$242),IF(MONTH($N$1)&lt;=4,LOOKUP($N9,Year!$C$7:$DV$7,Year!$C$8:$DV$8),IF(AND(MONTH($N$1)&gt;=5,MONTH($N$1)&lt;=8),LOOKUP($N9,Year!$C$79:$DV$79,Year!$C$80:$DV$80),IF(MONTH($N$1)&gt;=9,LOOKUP($N9,Year!$C$151:$DV$151,Year!$C$152:$DV$152)))))))</f>
        <v>0</v>
      </c>
      <c r="Q9" s="81">
        <f ca="1">IF(ISNA(IF(OR(AND(YEAR($N$1)=YEAR(TODAY())+1,MONTH($N$1)&gt;=4),YEAR($N$1)&gt;YEAR(TODAY())+1,YEAR($N$1)&lt;YEAR(TODAY()),$N9=""),"",IF(AND(YEAR($N$1)=YEAR(TODAY())+1,MONTH($N$1)&lt;=3),LOOKUP($N9,Year!$C$241:$CQ$241,Year!$C$243:$CQ$243),IF(MONTH($N$1)&lt;=4,LOOKUP($N9,Year!$C$7:$DV$7,Year!$C$9:$DV$9),IF(AND(MONTH($N$1)&gt;=5,MONTH($N$1)&lt;=8),LOOKUP($N9,Year!$C$79:$DV$79,Year!$C$81:$DV$81),IF(MONTH($N$1)&gt;=9,LOOKUP($N9,Year!$C$151:$DV$151,Year!$C$153:$DV$153))))))),"",IF(OR(AND(YEAR($N$1)=YEAR(TODAY())+1,MONTH($N$1)&gt;=4),YEAR($N$1)&gt;YEAR(TODAY())+1,YEAR($N$1)&lt;YEAR(TODAY()),$N9=""),"",IF(AND(YEAR($N$1)=YEAR(TODAY())+1,MONTH($N$1)&lt;=3),LOOKUP($N9,Year!$C$241:$CQ$241,Year!$C$243:$CQ$243),IF(MONTH($N$1)&lt;=4,LOOKUP($N9,Year!$C$7:$DV$7,Year!$C$9:$DV$9),IF(AND(MONTH($N$1)&gt;=5,MONTH($N$1)&lt;=8),LOOKUP($N9,Year!$C$79:$DV$79,Year!$C$81:$DV$81),IF(MONTH($N$1)&gt;=9,LOOKUP($N9,Year!$C$151:$DV$151,Year!$C$153:$DV$153)))))))</f>
        <v>0</v>
      </c>
      <c r="R9" s="81">
        <f ca="1">IF(ISNA(IF(OR(AND(YEAR($N$1)=YEAR(TODAY())+1,MONTH($N$1)&gt;=4),YEAR($N$1)&gt;YEAR(TODAY())+1,YEAR($N$1)&lt;YEAR(TODAY()),$N9=""),"",IF(AND(YEAR($N$1)=YEAR(TODAY())+1,MONTH($N$1)&lt;=3),LOOKUP($N9,Year!$C$241:$CQ$241,Year!$C$244:$CQ$244),IF(MONTH($N$1)&lt;=4,LOOKUP($N9,Year!$C$7:$DV$7,Year!$C$10:$DV$10),IF(AND(MONTH($N$1)&gt;=5,MONTH($N$1)&lt;=8),LOOKUP($N9,Year!$C$79:$DV$79,Year!$C$82:$DV$82),IF(MONTH($N$1)&gt;=9,LOOKUP($N9,Year!$C$151:$DV$151,Year!$C$154:$DV$154))))))),"",IF(OR(AND(YEAR($N$1)=YEAR(TODAY())+1,MONTH($N$1)&gt;=4),YEAR($N$1)&gt;YEAR(TODAY())+1,YEAR($N$1)&lt;YEAR(TODAY()),$N9=""),"",IF(AND(YEAR($N$1)=YEAR(TODAY())+1,MONTH($N$1)&lt;=3),LOOKUP($N9,Year!$C$241:$CQ$241,Year!$C$244:$CQ$244),IF(MONTH($N$1)&lt;=4,LOOKUP($N9,Year!$C$7:$DV$7,Year!$C$10:$DV$10),IF(AND(MONTH($N$1)&gt;=5,MONTH($N$1)&lt;=8),LOOKUP($N9,Year!$C$79:$DV$79,Year!$C$82:$DV$82),IF(MONTH($N$1)&gt;=9,LOOKUP($N9,Year!$C$151:$DV$151,Year!$C$154:$DV$154)))))))</f>
        <v>0</v>
      </c>
    </row>
    <row r="10" spans="1:18" ht="13.5">
      <c r="A10" s="171"/>
      <c r="B10" s="2">
        <f t="shared" si="3"/>
        <v>42684</v>
      </c>
      <c r="C10" s="75">
        <f t="shared" si="6"/>
        <v>5</v>
      </c>
      <c r="D10" s="81">
        <f ca="1">IF(ISNA(IF(OR(AND(YEAR($B$1)=YEAR(TODAY())+1,MONTH($B$1)&gt;=4),YEAR($B$1)&gt;YEAR(TODAY())+1,YEAR($B$1)&lt;YEAR(TODAY()),$B10=""),"",IF(AND(YEAR($B$1)=YEAR(TODAY())+1,MONTH($B$1)&lt;=3),LOOKUP($B10,Year!$C$241:$CQ$241,Year!$C$242:$CQ$242),IF(MONTH($B$1)&lt;=4,LOOKUP($B10,Year!$C$7:$DV$7,Year!$C$8:$DV$8),IF(AND(MONTH($B$1)&gt;=5,MONTH($B$1)&lt;=8),LOOKUP($B10,Year!$C$79:$DV$79,Year!$C$80:$DV$80),IF(MONTH($B$1)&gt;=9,LOOKUP($B10,Year!$C$151:$DV$151,Year!$C$152:$DV$152))))))),"",IF(OR(AND(YEAR($B$1)=YEAR(TODAY())+1,MONTH($B$1)&gt;=4),YEAR($B$1)&gt;YEAR(TODAY())+1,YEAR($B$1)&lt;YEAR(TODAY()),$B10=""),"",IF(AND(YEAR($B$1)=YEAR(TODAY())+1,MONTH($B$1)&lt;=3),LOOKUP($B10,Year!$C$241:$CQ$241,Year!$C$242:$CQ$242),IF(MONTH($B$1)&lt;=4,LOOKUP($B10,Year!$C$7:$DV$7,Year!$C$8:$DV$8),IF(AND(MONTH($B$1)&gt;=5,MONTH($B$1)&lt;=8),LOOKUP($B10,Year!$C$79:$DV$79,Year!$C$80:$DV$80),IF(MONTH($B$1)&gt;=9,LOOKUP($B10,Year!$C$151:$DV$151,Year!$C$152:$DV$152)))))))</f>
        <v>0</v>
      </c>
      <c r="E10" s="81">
        <f ca="1">IF(ISNA(IF(OR(AND(YEAR($B$1)=YEAR(TODAY())+1,MONTH($B$1)&gt;=4),YEAR($B$1)&gt;YEAR(TODAY())+1,YEAR($B$1)&lt;YEAR(TODAY()),$B10=""),"",IF(AND(YEAR($B$1)=YEAR(TODAY())+1,MONTH($B$1)&lt;=3),LOOKUP($B10,Year!$C$241:$CQ$241,Year!$C$243:$CQ$243),IF(MONTH($B$1)&lt;=4,LOOKUP($B10,Year!$C$7:$DV$7,Year!$C$9:$DV$9),IF(AND(MONTH($B$1)&gt;=5,MONTH($B$1)&lt;=8),LOOKUP($B10,Year!$C$79:$DV$79,Year!$C$81:$DV$81),IF(MONTH($B$1)&gt;=9,LOOKUP($B10,Year!$C$151:$DV$151,Year!$C$153:$DV$153))))))),"",IF(OR(AND(YEAR($B$1)=YEAR(TODAY())+1,MONTH($B$1)&gt;=4),YEAR($B$1)&gt;YEAR(TODAY())+1,YEAR($B$1)&lt;YEAR(TODAY()),$B10=""),"",IF(AND(YEAR($B$1)=YEAR(TODAY())+1,MONTH($B$1)&lt;=3),LOOKUP($B10,Year!$C$241:$CQ$241,Year!$C$243:$CQ$243),IF(MONTH($B$1)&lt;=4,LOOKUP($B10,Year!$C$7:$DV$7,Year!$C$9:$DV$9),IF(AND(MONTH($B$1)&gt;=5,MONTH($B$1)&lt;=8),LOOKUP($B10,Year!$C$79:$DV$79,Year!$C$81:$DV$81),IF(MONTH($B$1)&gt;=9,LOOKUP($B10,Year!$C$151:$DV$151,Year!$C$153:$DV$153)))))))</f>
        <v>0</v>
      </c>
      <c r="F10" s="81">
        <f ca="1">IF(ISNA(IF(OR(AND(YEAR($B$1)=YEAR(TODAY())+1,MONTH($B$1)&gt;=4),YEAR($B$1)&gt;YEAR(TODAY())+1,YEAR($B$1)&lt;YEAR(TODAY()),$B10=""),"",IF(AND(YEAR($B$1)=YEAR(TODAY())+1,MONTH($B$1)&lt;=3),LOOKUP($B10,Year!$C$241:$CQ$241,Year!$C$244:$CQ$244),IF(MONTH($B$1)&lt;=4,LOOKUP($B10,Year!$C$7:$DV$7,Year!$C$10:$DV$10),IF(AND(MONTH($B$1)&gt;=5,MONTH($B$1)&lt;=8),LOOKUP($B10,Year!$C$79:$DV$79,Year!$C$82:$DV$82),IF(MONTH($B$1)&gt;=9,LOOKUP($B10,Year!$C$151:$DV$151,Year!$C$154:$DV$154))))))),"",IF(OR(AND(YEAR($B$1)=YEAR(TODAY())+1,MONTH($B$1)&gt;=4),YEAR($B$1)&gt;YEAR(TODAY())+1,YEAR($B$1)&lt;YEAR(TODAY()),$B10=""),"",IF(AND(YEAR($B$1)=YEAR(TODAY())+1,MONTH($B$1)&lt;=3),LOOKUP($B10,Year!$C$241:$CQ$241,Year!$C$244:$CQ$244),IF(MONTH($B$1)&lt;=4,LOOKUP($B10,Year!$C$7:$DV$7,Year!$C$10:$DV$10),IF(AND(MONTH($B$1)&gt;=5,MONTH($B$1)&lt;=8),LOOKUP($B10,Year!$C$79:$DV$79,Year!$C$82:$DV$82),IF(MONTH($B$1)&gt;=9,LOOKUP($B10,Year!$C$151:$DV$151,Year!$C$154:$DV$154)))))))</f>
        <v>0</v>
      </c>
      <c r="G10" s="171"/>
      <c r="H10" s="2">
        <f t="shared" si="4"/>
        <v>42716</v>
      </c>
      <c r="I10" s="75">
        <f t="shared" si="7"/>
        <v>2</v>
      </c>
      <c r="J10" s="81">
        <f ca="1">IF(ISNA(IF(OR(AND(YEAR($H$1)=YEAR(TODAY())+1,MONTH($H$1)&gt;=4),YEAR($H$1)&gt;YEAR(TODAY())+1,YEAR($H$1)&lt;YEAR(TODAY()),$H10=""),"",IF(AND(YEAR($H$1)=YEAR(TODAY())+1,MONTH($H$1)&lt;=3),LOOKUP($H10,Year!$C$241:$CQ$241,Year!$C$242:$CQ$242),IF(MONTH($H$1)&lt;=4,LOOKUP($H10,Year!$C$7:$DV$7,Year!$C$8:$DV$8),IF(AND(MONTH($H$1)&gt;=5,MONTH($H$1)&lt;=8),LOOKUP($H10,Year!$C$79:$DV$79,Year!$C$80:$DV$80),IF(MONTH($H$1)&gt;=9,LOOKUP($H10,Year!$C$151:$DV$151,Year!$C$152:$DV$152))))))),"",IF(OR(AND(YEAR($H$1)=YEAR(TODAY())+1,MONTH($H$1)&gt;=4),YEAR($H$1)&gt;YEAR(TODAY())+1,YEAR($H$1)&lt;YEAR(TODAY()),$H10=""),"",IF(AND(YEAR($H$1)=YEAR(TODAY())+1,MONTH($H$1)&lt;=3),LOOKUP($H10,Year!$C$241:$CQ$241,Year!$C$242:$CQ$242),IF(MONTH($H$1)&lt;=4,LOOKUP($H10,Year!$C$7:$DV$7,Year!$C$8:$DV$8),IF(AND(MONTH($H$1)&gt;=5,MONTH($H$1)&lt;=8),LOOKUP($H10,Year!$C$79:$DV$79,Year!$C$80:$DV$80),IF(MONTH($H$1)&gt;=9,LOOKUP($H10,Year!$C$151:$DV$151,Year!$C$152:$DV$152)))))))</f>
        <v>0</v>
      </c>
      <c r="K10" s="81">
        <f ca="1">IF(ISNA(IF(OR(AND(YEAR($H$1)=YEAR(TODAY())+1,MONTH($H$1)&gt;=4),YEAR($H$1)&gt;YEAR(TODAY())+1,YEAR($H$1)&lt;YEAR(TODAY()),$H10=""),"",IF(AND(YEAR($H$1)=YEAR(TODAY())+1,MONTH($H$1)&lt;=3),LOOKUP($H10,Year!$C$241:$CQ$241,Year!$C$243:$CQ$243),IF(MONTH($H$1)&lt;=4,LOOKUP($H10,Year!$C$7:$DV$7,Year!$C$9:$DV$9),IF(AND(MONTH($H$1)&gt;=5,MONTH($H$1)&lt;=8),LOOKUP($H10,Year!$C$79:$DV$79,Year!$C$81:$DV$81),IF(MONTH($H$1)&gt;=9,LOOKUP($H10,Year!$C$151:$DV$151,Year!$C$153:$DV$153))))))),"",IF(OR(AND(YEAR($H$1)=YEAR(TODAY())+1,MONTH($H$1)&gt;=4),YEAR($H$1)&gt;YEAR(TODAY())+1,YEAR($H$1)&lt;YEAR(TODAY()),$H10=""),"",IF(AND(YEAR($H$1)=YEAR(TODAY())+1,MONTH($H$1)&lt;=3),LOOKUP($H10,Year!$C$241:$CQ$241,Year!$C$243:$CQ$243),IF(MONTH($H$1)&lt;=4,LOOKUP($H10,Year!$C$7:$DV$7,Year!$C$9:$DV$9),IF(AND(MONTH($H$1)&gt;=5,MONTH($H$1)&lt;=8),LOOKUP($H10,Year!$C$79:$DV$79,Year!$C$81:$DV$81),IF(MONTH($H$1)&gt;=9,LOOKUP($H10,Year!$C$151:$DV$151,Year!$C$153:$DV$153)))))))</f>
        <v>0</v>
      </c>
      <c r="L10" s="81">
        <f ca="1">IF(ISNA(IF(OR(AND(YEAR($H$1)=YEAR(TODAY())+1,MONTH($H$1)&gt;=4),YEAR($H$1)&gt;YEAR(TODAY())+1,YEAR($H$1)&lt;YEAR(TODAY()),$H10=""),"",IF(AND(YEAR($H$1)=YEAR(TODAY())+1,MONTH($H$1)&lt;=3),LOOKUP($H10,Year!$C$241:$CQ$241,Year!$C$244:$CQ$244),IF(MONTH($H$1)&lt;=4,LOOKUP($H10,Year!$C$7:$DV$7,Year!$C$10:$DV$10),IF(AND(MONTH($H$1)&gt;=5,MONTH($H$1)&lt;=8),LOOKUP($H10,Year!$C$79:$DV$79,Year!$C$82:$DV$82),IF(MONTH($H$1)&gt;=9,LOOKUP($H10,Year!$C$151:$DV$151,Year!$C$154:$DV$154))))))),"",IF(OR(AND(YEAR($H$1)=YEAR(TODAY())+1,MONTH($H$1)&gt;=4),YEAR($H$1)&gt;YEAR(TODAY())+1,YEAR($H$1)&lt;YEAR(TODAY()),$H10=""),"",IF(AND(YEAR($H$1)=YEAR(TODAY())+1,MONTH($H$1)&lt;=3),LOOKUP($H10,Year!$C$241:$CQ$241,Year!$C$244:$CQ$244),IF(MONTH($H$1)&lt;=4,LOOKUP($H10,Year!$C$7:$DV$7,Year!$C$10:$DV$10),IF(AND(MONTH($H$1)&gt;=5,MONTH($H$1)&lt;=8),LOOKUP($H10,Year!$C$79:$DV$79,Year!$C$82:$DV$82),IF(MONTH($H$1)&gt;=9,LOOKUP($H10,Year!$C$151:$DV$151,Year!$C$154:$DV$154)))))))</f>
        <v>0</v>
      </c>
      <c r="M10" s="171"/>
      <c r="N10" s="2">
        <f t="shared" si="5"/>
        <v>42746</v>
      </c>
      <c r="O10" s="75">
        <f t="shared" si="8"/>
        <v>4</v>
      </c>
      <c r="P10" s="81">
        <f ca="1">IF(ISNA(IF(OR(AND(YEAR($N$1)=YEAR(TODAY())+1,MONTH($N$1)&gt;=4),YEAR($N$1)&gt;YEAR(TODAY())+1,YEAR($N$1)&lt;YEAR(TODAY()),$N10=""),"",IF(AND(YEAR($N$1)=YEAR(TODAY())+1,MONTH($N$1)&lt;=3),LOOKUP($N10,Year!$C$241:$CQ$241,Year!$C$242:$CQ$242),IF(MONTH($N$1)&lt;=4,LOOKUP($N10,Year!$C$7:$DV$7,Year!$C$8:$DV$8),IF(AND(MONTH($N$1)&gt;=5,MONTH($N$1)&lt;=8),LOOKUP($N10,Year!$C$79:$DV$79,Year!$C$80:$DV$80),IF(MONTH($N$1)&gt;=9,LOOKUP($N10,Year!$C$151:$DV$151,Year!$C$152:$DV$152))))))),"",IF(OR(AND(YEAR($N$1)=YEAR(TODAY())+1,MONTH($N$1)&gt;=4),YEAR($N$1)&gt;YEAR(TODAY())+1,YEAR($N$1)&lt;YEAR(TODAY()),$N10=""),"",IF(AND(YEAR($N$1)=YEAR(TODAY())+1,MONTH($N$1)&lt;=3),LOOKUP($N10,Year!$C$241:$CQ$241,Year!$C$242:$CQ$242),IF(MONTH($N$1)&lt;=4,LOOKUP($N10,Year!$C$7:$DV$7,Year!$C$8:$DV$8),IF(AND(MONTH($N$1)&gt;=5,MONTH($N$1)&lt;=8),LOOKUP($N10,Year!$C$79:$DV$79,Year!$C$80:$DV$80),IF(MONTH($N$1)&gt;=9,LOOKUP($N10,Year!$C$151:$DV$151,Year!$C$152:$DV$152)))))))</f>
        <v>0</v>
      </c>
      <c r="Q10" s="81">
        <f ca="1">IF(ISNA(IF(OR(AND(YEAR($N$1)=YEAR(TODAY())+1,MONTH($N$1)&gt;=4),YEAR($N$1)&gt;YEAR(TODAY())+1,YEAR($N$1)&lt;YEAR(TODAY()),$N10=""),"",IF(AND(YEAR($N$1)=YEAR(TODAY())+1,MONTH($N$1)&lt;=3),LOOKUP($N10,Year!$C$241:$CQ$241,Year!$C$243:$CQ$243),IF(MONTH($N$1)&lt;=4,LOOKUP($N10,Year!$C$7:$DV$7,Year!$C$9:$DV$9),IF(AND(MONTH($N$1)&gt;=5,MONTH($N$1)&lt;=8),LOOKUP($N10,Year!$C$79:$DV$79,Year!$C$81:$DV$81),IF(MONTH($N$1)&gt;=9,LOOKUP($N10,Year!$C$151:$DV$151,Year!$C$153:$DV$153))))))),"",IF(OR(AND(YEAR($N$1)=YEAR(TODAY())+1,MONTH($N$1)&gt;=4),YEAR($N$1)&gt;YEAR(TODAY())+1,YEAR($N$1)&lt;YEAR(TODAY()),$N10=""),"",IF(AND(YEAR($N$1)=YEAR(TODAY())+1,MONTH($N$1)&lt;=3),LOOKUP($N10,Year!$C$241:$CQ$241,Year!$C$243:$CQ$243),IF(MONTH($N$1)&lt;=4,LOOKUP($N10,Year!$C$7:$DV$7,Year!$C$9:$DV$9),IF(AND(MONTH($N$1)&gt;=5,MONTH($N$1)&lt;=8),LOOKUP($N10,Year!$C$79:$DV$79,Year!$C$81:$DV$81),IF(MONTH($N$1)&gt;=9,LOOKUP($N10,Year!$C$151:$DV$151,Year!$C$153:$DV$153)))))))</f>
        <v>0</v>
      </c>
      <c r="R10" s="81">
        <f ca="1">IF(ISNA(IF(OR(AND(YEAR($N$1)=YEAR(TODAY())+1,MONTH($N$1)&gt;=4),YEAR($N$1)&gt;YEAR(TODAY())+1,YEAR($N$1)&lt;YEAR(TODAY()),$N10=""),"",IF(AND(YEAR($N$1)=YEAR(TODAY())+1,MONTH($N$1)&lt;=3),LOOKUP($N10,Year!$C$241:$CQ$241,Year!$C$244:$CQ$244),IF(MONTH($N$1)&lt;=4,LOOKUP($N10,Year!$C$7:$DV$7,Year!$C$10:$DV$10),IF(AND(MONTH($N$1)&gt;=5,MONTH($N$1)&lt;=8),LOOKUP($N10,Year!$C$79:$DV$79,Year!$C$82:$DV$82),IF(MONTH($N$1)&gt;=9,LOOKUP($N10,Year!$C$151:$DV$151,Year!$C$154:$DV$154))))))),"",IF(OR(AND(YEAR($N$1)=YEAR(TODAY())+1,MONTH($N$1)&gt;=4),YEAR($N$1)&gt;YEAR(TODAY())+1,YEAR($N$1)&lt;YEAR(TODAY()),$N10=""),"",IF(AND(YEAR($N$1)=YEAR(TODAY())+1,MONTH($N$1)&lt;=3),LOOKUP($N10,Year!$C$241:$CQ$241,Year!$C$244:$CQ$244),IF(MONTH($N$1)&lt;=4,LOOKUP($N10,Year!$C$7:$DV$7,Year!$C$10:$DV$10),IF(AND(MONTH($N$1)&gt;=5,MONTH($N$1)&lt;=8),LOOKUP($N10,Year!$C$79:$DV$79,Year!$C$82:$DV$82),IF(MONTH($N$1)&gt;=9,LOOKUP($N10,Year!$C$151:$DV$151,Year!$C$154:$DV$154)))))))</f>
        <v>0</v>
      </c>
    </row>
    <row r="11" spans="1:18" ht="13.5">
      <c r="A11" s="171"/>
      <c r="B11" s="2">
        <f t="shared" si="3"/>
        <v>42685</v>
      </c>
      <c r="C11" s="75">
        <f t="shared" si="6"/>
        <v>6</v>
      </c>
      <c r="D11" s="81">
        <f ca="1">IF(ISNA(IF(OR(AND(YEAR($B$1)=YEAR(TODAY())+1,MONTH($B$1)&gt;=4),YEAR($B$1)&gt;YEAR(TODAY())+1,YEAR($B$1)&lt;YEAR(TODAY()),$B11=""),"",IF(AND(YEAR($B$1)=YEAR(TODAY())+1,MONTH($B$1)&lt;=3),LOOKUP($B11,Year!$C$241:$CQ$241,Year!$C$242:$CQ$242),IF(MONTH($B$1)&lt;=4,LOOKUP($B11,Year!$C$7:$DV$7,Year!$C$8:$DV$8),IF(AND(MONTH($B$1)&gt;=5,MONTH($B$1)&lt;=8),LOOKUP($B11,Year!$C$79:$DV$79,Year!$C$80:$DV$80),IF(MONTH($B$1)&gt;=9,LOOKUP($B11,Year!$C$151:$DV$151,Year!$C$152:$DV$152))))))),"",IF(OR(AND(YEAR($B$1)=YEAR(TODAY())+1,MONTH($B$1)&gt;=4),YEAR($B$1)&gt;YEAR(TODAY())+1,YEAR($B$1)&lt;YEAR(TODAY()),$B11=""),"",IF(AND(YEAR($B$1)=YEAR(TODAY())+1,MONTH($B$1)&lt;=3),LOOKUP($B11,Year!$C$241:$CQ$241,Year!$C$242:$CQ$242),IF(MONTH($B$1)&lt;=4,LOOKUP($B11,Year!$C$7:$DV$7,Year!$C$8:$DV$8),IF(AND(MONTH($B$1)&gt;=5,MONTH($B$1)&lt;=8),LOOKUP($B11,Year!$C$79:$DV$79,Year!$C$80:$DV$80),IF(MONTH($B$1)&gt;=9,LOOKUP($B11,Year!$C$151:$DV$151,Year!$C$152:$DV$152)))))))</f>
        <v>0</v>
      </c>
      <c r="E11" s="81">
        <f ca="1">IF(ISNA(IF(OR(AND(YEAR($B$1)=YEAR(TODAY())+1,MONTH($B$1)&gt;=4),YEAR($B$1)&gt;YEAR(TODAY())+1,YEAR($B$1)&lt;YEAR(TODAY()),$B11=""),"",IF(AND(YEAR($B$1)=YEAR(TODAY())+1,MONTH($B$1)&lt;=3),LOOKUP($B11,Year!$C$241:$CQ$241,Year!$C$243:$CQ$243),IF(MONTH($B$1)&lt;=4,LOOKUP($B11,Year!$C$7:$DV$7,Year!$C$9:$DV$9),IF(AND(MONTH($B$1)&gt;=5,MONTH($B$1)&lt;=8),LOOKUP($B11,Year!$C$79:$DV$79,Year!$C$81:$DV$81),IF(MONTH($B$1)&gt;=9,LOOKUP($B11,Year!$C$151:$DV$151,Year!$C$153:$DV$153))))))),"",IF(OR(AND(YEAR($B$1)=YEAR(TODAY())+1,MONTH($B$1)&gt;=4),YEAR($B$1)&gt;YEAR(TODAY())+1,YEAR($B$1)&lt;YEAR(TODAY()),$B11=""),"",IF(AND(YEAR($B$1)=YEAR(TODAY())+1,MONTH($B$1)&lt;=3),LOOKUP($B11,Year!$C$241:$CQ$241,Year!$C$243:$CQ$243),IF(MONTH($B$1)&lt;=4,LOOKUP($B11,Year!$C$7:$DV$7,Year!$C$9:$DV$9),IF(AND(MONTH($B$1)&gt;=5,MONTH($B$1)&lt;=8),LOOKUP($B11,Year!$C$79:$DV$79,Year!$C$81:$DV$81),IF(MONTH($B$1)&gt;=9,LOOKUP($B11,Year!$C$151:$DV$151,Year!$C$153:$DV$153)))))))</f>
        <v>0</v>
      </c>
      <c r="F11" s="81">
        <f ca="1">IF(ISNA(IF(OR(AND(YEAR($B$1)=YEAR(TODAY())+1,MONTH($B$1)&gt;=4),YEAR($B$1)&gt;YEAR(TODAY())+1,YEAR($B$1)&lt;YEAR(TODAY()),$B11=""),"",IF(AND(YEAR($B$1)=YEAR(TODAY())+1,MONTH($B$1)&lt;=3),LOOKUP($B11,Year!$C$241:$CQ$241,Year!$C$244:$CQ$244),IF(MONTH($B$1)&lt;=4,LOOKUP($B11,Year!$C$7:$DV$7,Year!$C$10:$DV$10),IF(AND(MONTH($B$1)&gt;=5,MONTH($B$1)&lt;=8),LOOKUP($B11,Year!$C$79:$DV$79,Year!$C$82:$DV$82),IF(MONTH($B$1)&gt;=9,LOOKUP($B11,Year!$C$151:$DV$151,Year!$C$154:$DV$154))))))),"",IF(OR(AND(YEAR($B$1)=YEAR(TODAY())+1,MONTH($B$1)&gt;=4),YEAR($B$1)&gt;YEAR(TODAY())+1,YEAR($B$1)&lt;YEAR(TODAY()),$B11=""),"",IF(AND(YEAR($B$1)=YEAR(TODAY())+1,MONTH($B$1)&lt;=3),LOOKUP($B11,Year!$C$241:$CQ$241,Year!$C$244:$CQ$244),IF(MONTH($B$1)&lt;=4,LOOKUP($B11,Year!$C$7:$DV$7,Year!$C$10:$DV$10),IF(AND(MONTH($B$1)&gt;=5,MONTH($B$1)&lt;=8),LOOKUP($B11,Year!$C$79:$DV$79,Year!$C$82:$DV$82),IF(MONTH($B$1)&gt;=9,LOOKUP($B11,Year!$C$151:$DV$151,Year!$C$154:$DV$154)))))))</f>
        <v>0</v>
      </c>
      <c r="G11" s="171"/>
      <c r="H11" s="2">
        <f t="shared" si="4"/>
        <v>42717</v>
      </c>
      <c r="I11" s="75">
        <f t="shared" si="7"/>
        <v>3</v>
      </c>
      <c r="J11" s="81">
        <f ca="1">IF(ISNA(IF(OR(AND(YEAR($H$1)=YEAR(TODAY())+1,MONTH($H$1)&gt;=4),YEAR($H$1)&gt;YEAR(TODAY())+1,YEAR($H$1)&lt;YEAR(TODAY()),$H11=""),"",IF(AND(YEAR($H$1)=YEAR(TODAY())+1,MONTH($H$1)&lt;=3),LOOKUP($H11,Year!$C$241:$CQ$241,Year!$C$242:$CQ$242),IF(MONTH($H$1)&lt;=4,LOOKUP($H11,Year!$C$7:$DV$7,Year!$C$8:$DV$8),IF(AND(MONTH($H$1)&gt;=5,MONTH($H$1)&lt;=8),LOOKUP($H11,Year!$C$79:$DV$79,Year!$C$80:$DV$80),IF(MONTH($H$1)&gt;=9,LOOKUP($H11,Year!$C$151:$DV$151,Year!$C$152:$DV$152))))))),"",IF(OR(AND(YEAR($H$1)=YEAR(TODAY())+1,MONTH($H$1)&gt;=4),YEAR($H$1)&gt;YEAR(TODAY())+1,YEAR($H$1)&lt;YEAR(TODAY()),$H11=""),"",IF(AND(YEAR($H$1)=YEAR(TODAY())+1,MONTH($H$1)&lt;=3),LOOKUP($H11,Year!$C$241:$CQ$241,Year!$C$242:$CQ$242),IF(MONTH($H$1)&lt;=4,LOOKUP($H11,Year!$C$7:$DV$7,Year!$C$8:$DV$8),IF(AND(MONTH($H$1)&gt;=5,MONTH($H$1)&lt;=8),LOOKUP($H11,Year!$C$79:$DV$79,Year!$C$80:$DV$80),IF(MONTH($H$1)&gt;=9,LOOKUP($H11,Year!$C$151:$DV$151,Year!$C$152:$DV$152)))))))</f>
        <v>0</v>
      </c>
      <c r="K11" s="81">
        <f ca="1">IF(ISNA(IF(OR(AND(YEAR($H$1)=YEAR(TODAY())+1,MONTH($H$1)&gt;=4),YEAR($H$1)&gt;YEAR(TODAY())+1,YEAR($H$1)&lt;YEAR(TODAY()),$H11=""),"",IF(AND(YEAR($H$1)=YEAR(TODAY())+1,MONTH($H$1)&lt;=3),LOOKUP($H11,Year!$C$241:$CQ$241,Year!$C$243:$CQ$243),IF(MONTH($H$1)&lt;=4,LOOKUP($H11,Year!$C$7:$DV$7,Year!$C$9:$DV$9),IF(AND(MONTH($H$1)&gt;=5,MONTH($H$1)&lt;=8),LOOKUP($H11,Year!$C$79:$DV$79,Year!$C$81:$DV$81),IF(MONTH($H$1)&gt;=9,LOOKUP($H11,Year!$C$151:$DV$151,Year!$C$153:$DV$153))))))),"",IF(OR(AND(YEAR($H$1)=YEAR(TODAY())+1,MONTH($H$1)&gt;=4),YEAR($H$1)&gt;YEAR(TODAY())+1,YEAR($H$1)&lt;YEAR(TODAY()),$H11=""),"",IF(AND(YEAR($H$1)=YEAR(TODAY())+1,MONTH($H$1)&lt;=3),LOOKUP($H11,Year!$C$241:$CQ$241,Year!$C$243:$CQ$243),IF(MONTH($H$1)&lt;=4,LOOKUP($H11,Year!$C$7:$DV$7,Year!$C$9:$DV$9),IF(AND(MONTH($H$1)&gt;=5,MONTH($H$1)&lt;=8),LOOKUP($H11,Year!$C$79:$DV$79,Year!$C$81:$DV$81),IF(MONTH($H$1)&gt;=9,LOOKUP($H11,Year!$C$151:$DV$151,Year!$C$153:$DV$153)))))))</f>
        <v>0</v>
      </c>
      <c r="L11" s="81">
        <f ca="1">IF(ISNA(IF(OR(AND(YEAR($H$1)=YEAR(TODAY())+1,MONTH($H$1)&gt;=4),YEAR($H$1)&gt;YEAR(TODAY())+1,YEAR($H$1)&lt;YEAR(TODAY()),$H11=""),"",IF(AND(YEAR($H$1)=YEAR(TODAY())+1,MONTH($H$1)&lt;=3),LOOKUP($H11,Year!$C$241:$CQ$241,Year!$C$244:$CQ$244),IF(MONTH($H$1)&lt;=4,LOOKUP($H11,Year!$C$7:$DV$7,Year!$C$10:$DV$10),IF(AND(MONTH($H$1)&gt;=5,MONTH($H$1)&lt;=8),LOOKUP($H11,Year!$C$79:$DV$79,Year!$C$82:$DV$82),IF(MONTH($H$1)&gt;=9,LOOKUP($H11,Year!$C$151:$DV$151,Year!$C$154:$DV$154))))))),"",IF(OR(AND(YEAR($H$1)=YEAR(TODAY())+1,MONTH($H$1)&gt;=4),YEAR($H$1)&gt;YEAR(TODAY())+1,YEAR($H$1)&lt;YEAR(TODAY()),$H11=""),"",IF(AND(YEAR($H$1)=YEAR(TODAY())+1,MONTH($H$1)&lt;=3),LOOKUP($H11,Year!$C$241:$CQ$241,Year!$C$244:$CQ$244),IF(MONTH($H$1)&lt;=4,LOOKUP($H11,Year!$C$7:$DV$7,Year!$C$10:$DV$10),IF(AND(MONTH($H$1)&gt;=5,MONTH($H$1)&lt;=8),LOOKUP($H11,Year!$C$79:$DV$79,Year!$C$82:$DV$82),IF(MONTH($H$1)&gt;=9,LOOKUP($H11,Year!$C$151:$DV$151,Year!$C$154:$DV$154)))))))</f>
        <v>0</v>
      </c>
      <c r="M11" s="171"/>
      <c r="N11" s="2">
        <f t="shared" si="5"/>
        <v>42747</v>
      </c>
      <c r="O11" s="75">
        <f t="shared" si="8"/>
        <v>5</v>
      </c>
      <c r="P11" s="81">
        <f ca="1">IF(ISNA(IF(OR(AND(YEAR($N$1)=YEAR(TODAY())+1,MONTH($N$1)&gt;=4),YEAR($N$1)&gt;YEAR(TODAY())+1,YEAR($N$1)&lt;YEAR(TODAY()),$N11=""),"",IF(AND(YEAR($N$1)=YEAR(TODAY())+1,MONTH($N$1)&lt;=3),LOOKUP($N11,Year!$C$241:$CQ$241,Year!$C$242:$CQ$242),IF(MONTH($N$1)&lt;=4,LOOKUP($N11,Year!$C$7:$DV$7,Year!$C$8:$DV$8),IF(AND(MONTH($N$1)&gt;=5,MONTH($N$1)&lt;=8),LOOKUP($N11,Year!$C$79:$DV$79,Year!$C$80:$DV$80),IF(MONTH($N$1)&gt;=9,LOOKUP($N11,Year!$C$151:$DV$151,Year!$C$152:$DV$152))))))),"",IF(OR(AND(YEAR($N$1)=YEAR(TODAY())+1,MONTH($N$1)&gt;=4),YEAR($N$1)&gt;YEAR(TODAY())+1,YEAR($N$1)&lt;YEAR(TODAY()),$N11=""),"",IF(AND(YEAR($N$1)=YEAR(TODAY())+1,MONTH($N$1)&lt;=3),LOOKUP($N11,Year!$C$241:$CQ$241,Year!$C$242:$CQ$242),IF(MONTH($N$1)&lt;=4,LOOKUP($N11,Year!$C$7:$DV$7,Year!$C$8:$DV$8),IF(AND(MONTH($N$1)&gt;=5,MONTH($N$1)&lt;=8),LOOKUP($N11,Year!$C$79:$DV$79,Year!$C$80:$DV$80),IF(MONTH($N$1)&gt;=9,LOOKUP($N11,Year!$C$151:$DV$151,Year!$C$152:$DV$152)))))))</f>
        <v>0</v>
      </c>
      <c r="Q11" s="81">
        <f ca="1">IF(ISNA(IF(OR(AND(YEAR($N$1)=YEAR(TODAY())+1,MONTH($N$1)&gt;=4),YEAR($N$1)&gt;YEAR(TODAY())+1,YEAR($N$1)&lt;YEAR(TODAY()),$N11=""),"",IF(AND(YEAR($N$1)=YEAR(TODAY())+1,MONTH($N$1)&lt;=3),LOOKUP($N11,Year!$C$241:$CQ$241,Year!$C$243:$CQ$243),IF(MONTH($N$1)&lt;=4,LOOKUP($N11,Year!$C$7:$DV$7,Year!$C$9:$DV$9),IF(AND(MONTH($N$1)&gt;=5,MONTH($N$1)&lt;=8),LOOKUP($N11,Year!$C$79:$DV$79,Year!$C$81:$DV$81),IF(MONTH($N$1)&gt;=9,LOOKUP($N11,Year!$C$151:$DV$151,Year!$C$153:$DV$153))))))),"",IF(OR(AND(YEAR($N$1)=YEAR(TODAY())+1,MONTH($N$1)&gt;=4),YEAR($N$1)&gt;YEAR(TODAY())+1,YEAR($N$1)&lt;YEAR(TODAY()),$N11=""),"",IF(AND(YEAR($N$1)=YEAR(TODAY())+1,MONTH($N$1)&lt;=3),LOOKUP($N11,Year!$C$241:$CQ$241,Year!$C$243:$CQ$243),IF(MONTH($N$1)&lt;=4,LOOKUP($N11,Year!$C$7:$DV$7,Year!$C$9:$DV$9),IF(AND(MONTH($N$1)&gt;=5,MONTH($N$1)&lt;=8),LOOKUP($N11,Year!$C$79:$DV$79,Year!$C$81:$DV$81),IF(MONTH($N$1)&gt;=9,LOOKUP($N11,Year!$C$151:$DV$151,Year!$C$153:$DV$153)))))))</f>
        <v>0</v>
      </c>
      <c r="R11" s="81">
        <f ca="1">IF(ISNA(IF(OR(AND(YEAR($N$1)=YEAR(TODAY())+1,MONTH($N$1)&gt;=4),YEAR($N$1)&gt;YEAR(TODAY())+1,YEAR($N$1)&lt;YEAR(TODAY()),$N11=""),"",IF(AND(YEAR($N$1)=YEAR(TODAY())+1,MONTH($N$1)&lt;=3),LOOKUP($N11,Year!$C$241:$CQ$241,Year!$C$244:$CQ$244),IF(MONTH($N$1)&lt;=4,LOOKUP($N11,Year!$C$7:$DV$7,Year!$C$10:$DV$10),IF(AND(MONTH($N$1)&gt;=5,MONTH($N$1)&lt;=8),LOOKUP($N11,Year!$C$79:$DV$79,Year!$C$82:$DV$82),IF(MONTH($N$1)&gt;=9,LOOKUP($N11,Year!$C$151:$DV$151,Year!$C$154:$DV$154))))))),"",IF(OR(AND(YEAR($N$1)=YEAR(TODAY())+1,MONTH($N$1)&gt;=4),YEAR($N$1)&gt;YEAR(TODAY())+1,YEAR($N$1)&lt;YEAR(TODAY()),$N11=""),"",IF(AND(YEAR($N$1)=YEAR(TODAY())+1,MONTH($N$1)&lt;=3),LOOKUP($N11,Year!$C$241:$CQ$241,Year!$C$244:$CQ$244),IF(MONTH($N$1)&lt;=4,LOOKUP($N11,Year!$C$7:$DV$7,Year!$C$10:$DV$10),IF(AND(MONTH($N$1)&gt;=5,MONTH($N$1)&lt;=8),LOOKUP($N11,Year!$C$79:$DV$79,Year!$C$82:$DV$82),IF(MONTH($N$1)&gt;=9,LOOKUP($N11,Year!$C$151:$DV$151,Year!$C$154:$DV$154)))))))</f>
        <v>0</v>
      </c>
    </row>
    <row r="12" spans="1:18" ht="13.5">
      <c r="A12" s="171"/>
      <c r="B12" s="2">
        <f t="shared" si="3"/>
        <v>42688</v>
      </c>
      <c r="C12" s="75">
        <f t="shared" si="6"/>
        <v>2</v>
      </c>
      <c r="D12" s="81">
        <f ca="1">IF(ISNA(IF(OR(AND(YEAR($B$1)=YEAR(TODAY())+1,MONTH($B$1)&gt;=4),YEAR($B$1)&gt;YEAR(TODAY())+1,YEAR($B$1)&lt;YEAR(TODAY()),$B12=""),"",IF(AND(YEAR($B$1)=YEAR(TODAY())+1,MONTH($B$1)&lt;=3),LOOKUP($B12,Year!$C$241:$CQ$241,Year!$C$242:$CQ$242),IF(MONTH($B$1)&lt;=4,LOOKUP($B12,Year!$C$7:$DV$7,Year!$C$8:$DV$8),IF(AND(MONTH($B$1)&gt;=5,MONTH($B$1)&lt;=8),LOOKUP($B12,Year!$C$79:$DV$79,Year!$C$80:$DV$80),IF(MONTH($B$1)&gt;=9,LOOKUP($B12,Year!$C$151:$DV$151,Year!$C$152:$DV$152))))))),"",IF(OR(AND(YEAR($B$1)=YEAR(TODAY())+1,MONTH($B$1)&gt;=4),YEAR($B$1)&gt;YEAR(TODAY())+1,YEAR($B$1)&lt;YEAR(TODAY()),$B12=""),"",IF(AND(YEAR($B$1)=YEAR(TODAY())+1,MONTH($B$1)&lt;=3),LOOKUP($B12,Year!$C$241:$CQ$241,Year!$C$242:$CQ$242),IF(MONTH($B$1)&lt;=4,LOOKUP($B12,Year!$C$7:$DV$7,Year!$C$8:$DV$8),IF(AND(MONTH($B$1)&gt;=5,MONTH($B$1)&lt;=8),LOOKUP($B12,Year!$C$79:$DV$79,Year!$C$80:$DV$80),IF(MONTH($B$1)&gt;=9,LOOKUP($B12,Year!$C$151:$DV$151,Year!$C$152:$DV$152)))))))</f>
        <v>0</v>
      </c>
      <c r="E12" s="81">
        <f ca="1">IF(ISNA(IF(OR(AND(YEAR($B$1)=YEAR(TODAY())+1,MONTH($B$1)&gt;=4),YEAR($B$1)&gt;YEAR(TODAY())+1,YEAR($B$1)&lt;YEAR(TODAY()),$B12=""),"",IF(AND(YEAR($B$1)=YEAR(TODAY())+1,MONTH($B$1)&lt;=3),LOOKUP($B12,Year!$C$241:$CQ$241,Year!$C$243:$CQ$243),IF(MONTH($B$1)&lt;=4,LOOKUP($B12,Year!$C$7:$DV$7,Year!$C$9:$DV$9),IF(AND(MONTH($B$1)&gt;=5,MONTH($B$1)&lt;=8),LOOKUP($B12,Year!$C$79:$DV$79,Year!$C$81:$DV$81),IF(MONTH($B$1)&gt;=9,LOOKUP($B12,Year!$C$151:$DV$151,Year!$C$153:$DV$153))))))),"",IF(OR(AND(YEAR($B$1)=YEAR(TODAY())+1,MONTH($B$1)&gt;=4),YEAR($B$1)&gt;YEAR(TODAY())+1,YEAR($B$1)&lt;YEAR(TODAY()),$B12=""),"",IF(AND(YEAR($B$1)=YEAR(TODAY())+1,MONTH($B$1)&lt;=3),LOOKUP($B12,Year!$C$241:$CQ$241,Year!$C$243:$CQ$243),IF(MONTH($B$1)&lt;=4,LOOKUP($B12,Year!$C$7:$DV$7,Year!$C$9:$DV$9),IF(AND(MONTH($B$1)&gt;=5,MONTH($B$1)&lt;=8),LOOKUP($B12,Year!$C$79:$DV$79,Year!$C$81:$DV$81),IF(MONTH($B$1)&gt;=9,LOOKUP($B12,Year!$C$151:$DV$151,Year!$C$153:$DV$153)))))))</f>
        <v>0</v>
      </c>
      <c r="F12" s="81">
        <f ca="1">IF(ISNA(IF(OR(AND(YEAR($B$1)=YEAR(TODAY())+1,MONTH($B$1)&gt;=4),YEAR($B$1)&gt;YEAR(TODAY())+1,YEAR($B$1)&lt;YEAR(TODAY()),$B12=""),"",IF(AND(YEAR($B$1)=YEAR(TODAY())+1,MONTH($B$1)&lt;=3),LOOKUP($B12,Year!$C$241:$CQ$241,Year!$C$244:$CQ$244),IF(MONTH($B$1)&lt;=4,LOOKUP($B12,Year!$C$7:$DV$7,Year!$C$10:$DV$10),IF(AND(MONTH($B$1)&gt;=5,MONTH($B$1)&lt;=8),LOOKUP($B12,Year!$C$79:$DV$79,Year!$C$82:$DV$82),IF(MONTH($B$1)&gt;=9,LOOKUP($B12,Year!$C$151:$DV$151,Year!$C$154:$DV$154))))))),"",IF(OR(AND(YEAR($B$1)=YEAR(TODAY())+1,MONTH($B$1)&gt;=4),YEAR($B$1)&gt;YEAR(TODAY())+1,YEAR($B$1)&lt;YEAR(TODAY()),$B12=""),"",IF(AND(YEAR($B$1)=YEAR(TODAY())+1,MONTH($B$1)&lt;=3),LOOKUP($B12,Year!$C$241:$CQ$241,Year!$C$244:$CQ$244),IF(MONTH($B$1)&lt;=4,LOOKUP($B12,Year!$C$7:$DV$7,Year!$C$10:$DV$10),IF(AND(MONTH($B$1)&gt;=5,MONTH($B$1)&lt;=8),LOOKUP($B12,Year!$C$79:$DV$79,Year!$C$82:$DV$82),IF(MONTH($B$1)&gt;=9,LOOKUP($B12,Year!$C$151:$DV$151,Year!$C$154:$DV$154)))))))</f>
        <v>0</v>
      </c>
      <c r="G12" s="171"/>
      <c r="H12" s="2">
        <f t="shared" si="4"/>
        <v>42718</v>
      </c>
      <c r="I12" s="75">
        <f t="shared" si="7"/>
        <v>4</v>
      </c>
      <c r="J12" s="81">
        <f ca="1">IF(ISNA(IF(OR(AND(YEAR($H$1)=YEAR(TODAY())+1,MONTH($H$1)&gt;=4),YEAR($H$1)&gt;YEAR(TODAY())+1,YEAR($H$1)&lt;YEAR(TODAY()),$H12=""),"",IF(AND(YEAR($H$1)=YEAR(TODAY())+1,MONTH($H$1)&lt;=3),LOOKUP($H12,Year!$C$241:$CQ$241,Year!$C$242:$CQ$242),IF(MONTH($H$1)&lt;=4,LOOKUP($H12,Year!$C$7:$DV$7,Year!$C$8:$DV$8),IF(AND(MONTH($H$1)&gt;=5,MONTH($H$1)&lt;=8),LOOKUP($H12,Year!$C$79:$DV$79,Year!$C$80:$DV$80),IF(MONTH($H$1)&gt;=9,LOOKUP($H12,Year!$C$151:$DV$151,Year!$C$152:$DV$152))))))),"",IF(OR(AND(YEAR($H$1)=YEAR(TODAY())+1,MONTH($H$1)&gt;=4),YEAR($H$1)&gt;YEAR(TODAY())+1,YEAR($H$1)&lt;YEAR(TODAY()),$H12=""),"",IF(AND(YEAR($H$1)=YEAR(TODAY())+1,MONTH($H$1)&lt;=3),LOOKUP($H12,Year!$C$241:$CQ$241,Year!$C$242:$CQ$242),IF(MONTH($H$1)&lt;=4,LOOKUP($H12,Year!$C$7:$DV$7,Year!$C$8:$DV$8),IF(AND(MONTH($H$1)&gt;=5,MONTH($H$1)&lt;=8),LOOKUP($H12,Year!$C$79:$DV$79,Year!$C$80:$DV$80),IF(MONTH($H$1)&gt;=9,LOOKUP($H12,Year!$C$151:$DV$151,Year!$C$152:$DV$152)))))))</f>
        <v>0</v>
      </c>
      <c r="K12" s="81">
        <f ca="1">IF(ISNA(IF(OR(AND(YEAR($H$1)=YEAR(TODAY())+1,MONTH($H$1)&gt;=4),YEAR($H$1)&gt;YEAR(TODAY())+1,YEAR($H$1)&lt;YEAR(TODAY()),$H12=""),"",IF(AND(YEAR($H$1)=YEAR(TODAY())+1,MONTH($H$1)&lt;=3),LOOKUP($H12,Year!$C$241:$CQ$241,Year!$C$243:$CQ$243),IF(MONTH($H$1)&lt;=4,LOOKUP($H12,Year!$C$7:$DV$7,Year!$C$9:$DV$9),IF(AND(MONTH($H$1)&gt;=5,MONTH($H$1)&lt;=8),LOOKUP($H12,Year!$C$79:$DV$79,Year!$C$81:$DV$81),IF(MONTH($H$1)&gt;=9,LOOKUP($H12,Year!$C$151:$DV$151,Year!$C$153:$DV$153))))))),"",IF(OR(AND(YEAR($H$1)=YEAR(TODAY())+1,MONTH($H$1)&gt;=4),YEAR($H$1)&gt;YEAR(TODAY())+1,YEAR($H$1)&lt;YEAR(TODAY()),$H12=""),"",IF(AND(YEAR($H$1)=YEAR(TODAY())+1,MONTH($H$1)&lt;=3),LOOKUP($H12,Year!$C$241:$CQ$241,Year!$C$243:$CQ$243),IF(MONTH($H$1)&lt;=4,LOOKUP($H12,Year!$C$7:$DV$7,Year!$C$9:$DV$9),IF(AND(MONTH($H$1)&gt;=5,MONTH($H$1)&lt;=8),LOOKUP($H12,Year!$C$79:$DV$79,Year!$C$81:$DV$81),IF(MONTH($H$1)&gt;=9,LOOKUP($H12,Year!$C$151:$DV$151,Year!$C$153:$DV$153)))))))</f>
        <v>0</v>
      </c>
      <c r="L12" s="81">
        <f ca="1">IF(ISNA(IF(OR(AND(YEAR($H$1)=YEAR(TODAY())+1,MONTH($H$1)&gt;=4),YEAR($H$1)&gt;YEAR(TODAY())+1,YEAR($H$1)&lt;YEAR(TODAY()),$H12=""),"",IF(AND(YEAR($H$1)=YEAR(TODAY())+1,MONTH($H$1)&lt;=3),LOOKUP($H12,Year!$C$241:$CQ$241,Year!$C$244:$CQ$244),IF(MONTH($H$1)&lt;=4,LOOKUP($H12,Year!$C$7:$DV$7,Year!$C$10:$DV$10),IF(AND(MONTH($H$1)&gt;=5,MONTH($H$1)&lt;=8),LOOKUP($H12,Year!$C$79:$DV$79,Year!$C$82:$DV$82),IF(MONTH($H$1)&gt;=9,LOOKUP($H12,Year!$C$151:$DV$151,Year!$C$154:$DV$154))))))),"",IF(OR(AND(YEAR($H$1)=YEAR(TODAY())+1,MONTH($H$1)&gt;=4),YEAR($H$1)&gt;YEAR(TODAY())+1,YEAR($H$1)&lt;YEAR(TODAY()),$H12=""),"",IF(AND(YEAR($H$1)=YEAR(TODAY())+1,MONTH($H$1)&lt;=3),LOOKUP($H12,Year!$C$241:$CQ$241,Year!$C$244:$CQ$244),IF(MONTH($H$1)&lt;=4,LOOKUP($H12,Year!$C$7:$DV$7,Year!$C$10:$DV$10),IF(AND(MONTH($H$1)&gt;=5,MONTH($H$1)&lt;=8),LOOKUP($H12,Year!$C$79:$DV$79,Year!$C$82:$DV$82),IF(MONTH($H$1)&gt;=9,LOOKUP($H12,Year!$C$151:$DV$151,Year!$C$154:$DV$154)))))))</f>
        <v>0</v>
      </c>
      <c r="M12" s="171"/>
      <c r="N12" s="2">
        <f t="shared" si="5"/>
        <v>42748</v>
      </c>
      <c r="O12" s="75">
        <f t="shared" si="8"/>
        <v>6</v>
      </c>
      <c r="P12" s="81">
        <f ca="1">IF(ISNA(IF(OR(AND(YEAR($N$1)=YEAR(TODAY())+1,MONTH($N$1)&gt;=4),YEAR($N$1)&gt;YEAR(TODAY())+1,YEAR($N$1)&lt;YEAR(TODAY()),$N12=""),"",IF(AND(YEAR($N$1)=YEAR(TODAY())+1,MONTH($N$1)&lt;=3),LOOKUP($N12,Year!$C$241:$CQ$241,Year!$C$242:$CQ$242),IF(MONTH($N$1)&lt;=4,LOOKUP($N12,Year!$C$7:$DV$7,Year!$C$8:$DV$8),IF(AND(MONTH($N$1)&gt;=5,MONTH($N$1)&lt;=8),LOOKUP($N12,Year!$C$79:$DV$79,Year!$C$80:$DV$80),IF(MONTH($N$1)&gt;=9,LOOKUP($N12,Year!$C$151:$DV$151,Year!$C$152:$DV$152))))))),"",IF(OR(AND(YEAR($N$1)=YEAR(TODAY())+1,MONTH($N$1)&gt;=4),YEAR($N$1)&gt;YEAR(TODAY())+1,YEAR($N$1)&lt;YEAR(TODAY()),$N12=""),"",IF(AND(YEAR($N$1)=YEAR(TODAY())+1,MONTH($N$1)&lt;=3),LOOKUP($N12,Year!$C$241:$CQ$241,Year!$C$242:$CQ$242),IF(MONTH($N$1)&lt;=4,LOOKUP($N12,Year!$C$7:$DV$7,Year!$C$8:$DV$8),IF(AND(MONTH($N$1)&gt;=5,MONTH($N$1)&lt;=8),LOOKUP($N12,Year!$C$79:$DV$79,Year!$C$80:$DV$80),IF(MONTH($N$1)&gt;=9,LOOKUP($N12,Year!$C$151:$DV$151,Year!$C$152:$DV$152)))))))</f>
        <v>0</v>
      </c>
      <c r="Q12" s="81">
        <f ca="1">IF(ISNA(IF(OR(AND(YEAR($N$1)=YEAR(TODAY())+1,MONTH($N$1)&gt;=4),YEAR($N$1)&gt;YEAR(TODAY())+1,YEAR($N$1)&lt;YEAR(TODAY()),$N12=""),"",IF(AND(YEAR($N$1)=YEAR(TODAY())+1,MONTH($N$1)&lt;=3),LOOKUP($N12,Year!$C$241:$CQ$241,Year!$C$243:$CQ$243),IF(MONTH($N$1)&lt;=4,LOOKUP($N12,Year!$C$7:$DV$7,Year!$C$9:$DV$9),IF(AND(MONTH($N$1)&gt;=5,MONTH($N$1)&lt;=8),LOOKUP($N12,Year!$C$79:$DV$79,Year!$C$81:$DV$81),IF(MONTH($N$1)&gt;=9,LOOKUP($N12,Year!$C$151:$DV$151,Year!$C$153:$DV$153))))))),"",IF(OR(AND(YEAR($N$1)=YEAR(TODAY())+1,MONTH($N$1)&gt;=4),YEAR($N$1)&gt;YEAR(TODAY())+1,YEAR($N$1)&lt;YEAR(TODAY()),$N12=""),"",IF(AND(YEAR($N$1)=YEAR(TODAY())+1,MONTH($N$1)&lt;=3),LOOKUP($N12,Year!$C$241:$CQ$241,Year!$C$243:$CQ$243),IF(MONTH($N$1)&lt;=4,LOOKUP($N12,Year!$C$7:$DV$7,Year!$C$9:$DV$9),IF(AND(MONTH($N$1)&gt;=5,MONTH($N$1)&lt;=8),LOOKUP($N12,Year!$C$79:$DV$79,Year!$C$81:$DV$81),IF(MONTH($N$1)&gt;=9,LOOKUP($N12,Year!$C$151:$DV$151,Year!$C$153:$DV$153)))))))</f>
        <v>0</v>
      </c>
      <c r="R12" s="81">
        <f ca="1">IF(ISNA(IF(OR(AND(YEAR($N$1)=YEAR(TODAY())+1,MONTH($N$1)&gt;=4),YEAR($N$1)&gt;YEAR(TODAY())+1,YEAR($N$1)&lt;YEAR(TODAY()),$N12=""),"",IF(AND(YEAR($N$1)=YEAR(TODAY())+1,MONTH($N$1)&lt;=3),LOOKUP($N12,Year!$C$241:$CQ$241,Year!$C$244:$CQ$244),IF(MONTH($N$1)&lt;=4,LOOKUP($N12,Year!$C$7:$DV$7,Year!$C$10:$DV$10),IF(AND(MONTH($N$1)&gt;=5,MONTH($N$1)&lt;=8),LOOKUP($N12,Year!$C$79:$DV$79,Year!$C$82:$DV$82),IF(MONTH($N$1)&gt;=9,LOOKUP($N12,Year!$C$151:$DV$151,Year!$C$154:$DV$154))))))),"",IF(OR(AND(YEAR($N$1)=YEAR(TODAY())+1,MONTH($N$1)&gt;=4),YEAR($N$1)&gt;YEAR(TODAY())+1,YEAR($N$1)&lt;YEAR(TODAY()),$N12=""),"",IF(AND(YEAR($N$1)=YEAR(TODAY())+1,MONTH($N$1)&lt;=3),LOOKUP($N12,Year!$C$241:$CQ$241,Year!$C$244:$CQ$244),IF(MONTH($N$1)&lt;=4,LOOKUP($N12,Year!$C$7:$DV$7,Year!$C$10:$DV$10),IF(AND(MONTH($N$1)&gt;=5,MONTH($N$1)&lt;=8),LOOKUP($N12,Year!$C$79:$DV$79,Year!$C$82:$DV$82),IF(MONTH($N$1)&gt;=9,LOOKUP($N12,Year!$C$151:$DV$151,Year!$C$154:$DV$154)))))))</f>
        <v>0</v>
      </c>
    </row>
    <row r="13" spans="1:18" ht="13.5">
      <c r="A13" s="171"/>
      <c r="B13" s="2">
        <f t="shared" si="3"/>
        <v>42689</v>
      </c>
      <c r="C13" s="75">
        <f t="shared" si="6"/>
        <v>3</v>
      </c>
      <c r="D13" s="81">
        <f ca="1">IF(ISNA(IF(OR(AND(YEAR($B$1)=YEAR(TODAY())+1,MONTH($B$1)&gt;=4),YEAR($B$1)&gt;YEAR(TODAY())+1,YEAR($B$1)&lt;YEAR(TODAY()),$B13=""),"",IF(AND(YEAR($B$1)=YEAR(TODAY())+1,MONTH($B$1)&lt;=3),LOOKUP($B13,Year!$C$241:$CQ$241,Year!$C$242:$CQ$242),IF(MONTH($B$1)&lt;=4,LOOKUP($B13,Year!$C$7:$DV$7,Year!$C$8:$DV$8),IF(AND(MONTH($B$1)&gt;=5,MONTH($B$1)&lt;=8),LOOKUP($B13,Year!$C$79:$DV$79,Year!$C$80:$DV$80),IF(MONTH($B$1)&gt;=9,LOOKUP($B13,Year!$C$151:$DV$151,Year!$C$152:$DV$152))))))),"",IF(OR(AND(YEAR($B$1)=YEAR(TODAY())+1,MONTH($B$1)&gt;=4),YEAR($B$1)&gt;YEAR(TODAY())+1,YEAR($B$1)&lt;YEAR(TODAY()),$B13=""),"",IF(AND(YEAR($B$1)=YEAR(TODAY())+1,MONTH($B$1)&lt;=3),LOOKUP($B13,Year!$C$241:$CQ$241,Year!$C$242:$CQ$242),IF(MONTH($B$1)&lt;=4,LOOKUP($B13,Year!$C$7:$DV$7,Year!$C$8:$DV$8),IF(AND(MONTH($B$1)&gt;=5,MONTH($B$1)&lt;=8),LOOKUP($B13,Year!$C$79:$DV$79,Year!$C$80:$DV$80),IF(MONTH($B$1)&gt;=9,LOOKUP($B13,Year!$C$151:$DV$151,Year!$C$152:$DV$152)))))))</f>
        <v>0</v>
      </c>
      <c r="E13" s="81">
        <f ca="1">IF(ISNA(IF(OR(AND(YEAR($B$1)=YEAR(TODAY())+1,MONTH($B$1)&gt;=4),YEAR($B$1)&gt;YEAR(TODAY())+1,YEAR($B$1)&lt;YEAR(TODAY()),$B13=""),"",IF(AND(YEAR($B$1)=YEAR(TODAY())+1,MONTH($B$1)&lt;=3),LOOKUP($B13,Year!$C$241:$CQ$241,Year!$C$243:$CQ$243),IF(MONTH($B$1)&lt;=4,LOOKUP($B13,Year!$C$7:$DV$7,Year!$C$9:$DV$9),IF(AND(MONTH($B$1)&gt;=5,MONTH($B$1)&lt;=8),LOOKUP($B13,Year!$C$79:$DV$79,Year!$C$81:$DV$81),IF(MONTH($B$1)&gt;=9,LOOKUP($B13,Year!$C$151:$DV$151,Year!$C$153:$DV$153))))))),"",IF(OR(AND(YEAR($B$1)=YEAR(TODAY())+1,MONTH($B$1)&gt;=4),YEAR($B$1)&gt;YEAR(TODAY())+1,YEAR($B$1)&lt;YEAR(TODAY()),$B13=""),"",IF(AND(YEAR($B$1)=YEAR(TODAY())+1,MONTH($B$1)&lt;=3),LOOKUP($B13,Year!$C$241:$CQ$241,Year!$C$243:$CQ$243),IF(MONTH($B$1)&lt;=4,LOOKUP($B13,Year!$C$7:$DV$7,Year!$C$9:$DV$9),IF(AND(MONTH($B$1)&gt;=5,MONTH($B$1)&lt;=8),LOOKUP($B13,Year!$C$79:$DV$79,Year!$C$81:$DV$81),IF(MONTH($B$1)&gt;=9,LOOKUP($B13,Year!$C$151:$DV$151,Year!$C$153:$DV$153)))))))</f>
        <v>0</v>
      </c>
      <c r="F13" s="81">
        <f ca="1">IF(ISNA(IF(OR(AND(YEAR($B$1)=YEAR(TODAY())+1,MONTH($B$1)&gt;=4),YEAR($B$1)&gt;YEAR(TODAY())+1,YEAR($B$1)&lt;YEAR(TODAY()),$B13=""),"",IF(AND(YEAR($B$1)=YEAR(TODAY())+1,MONTH($B$1)&lt;=3),LOOKUP($B13,Year!$C$241:$CQ$241,Year!$C$244:$CQ$244),IF(MONTH($B$1)&lt;=4,LOOKUP($B13,Year!$C$7:$DV$7,Year!$C$10:$DV$10),IF(AND(MONTH($B$1)&gt;=5,MONTH($B$1)&lt;=8),LOOKUP($B13,Year!$C$79:$DV$79,Year!$C$82:$DV$82),IF(MONTH($B$1)&gt;=9,LOOKUP($B13,Year!$C$151:$DV$151,Year!$C$154:$DV$154))))))),"",IF(OR(AND(YEAR($B$1)=YEAR(TODAY())+1,MONTH($B$1)&gt;=4),YEAR($B$1)&gt;YEAR(TODAY())+1,YEAR($B$1)&lt;YEAR(TODAY()),$B13=""),"",IF(AND(YEAR($B$1)=YEAR(TODAY())+1,MONTH($B$1)&lt;=3),LOOKUP($B13,Year!$C$241:$CQ$241,Year!$C$244:$CQ$244),IF(MONTH($B$1)&lt;=4,LOOKUP($B13,Year!$C$7:$DV$7,Year!$C$10:$DV$10),IF(AND(MONTH($B$1)&gt;=5,MONTH($B$1)&lt;=8),LOOKUP($B13,Year!$C$79:$DV$79,Year!$C$82:$DV$82),IF(MONTH($B$1)&gt;=9,LOOKUP($B13,Year!$C$151:$DV$151,Year!$C$154:$DV$154)))))))</f>
        <v>0</v>
      </c>
      <c r="G13" s="171"/>
      <c r="H13" s="2">
        <f t="shared" si="4"/>
        <v>42719</v>
      </c>
      <c r="I13" s="75">
        <f t="shared" si="7"/>
        <v>5</v>
      </c>
      <c r="J13" s="81">
        <f ca="1">IF(ISNA(IF(OR(AND(YEAR($H$1)=YEAR(TODAY())+1,MONTH($H$1)&gt;=4),YEAR($H$1)&gt;YEAR(TODAY())+1,YEAR($H$1)&lt;YEAR(TODAY()),$H13=""),"",IF(AND(YEAR($H$1)=YEAR(TODAY())+1,MONTH($H$1)&lt;=3),LOOKUP($H13,Year!$C$241:$CQ$241,Year!$C$242:$CQ$242),IF(MONTH($H$1)&lt;=4,LOOKUP($H13,Year!$C$7:$DV$7,Year!$C$8:$DV$8),IF(AND(MONTH($H$1)&gt;=5,MONTH($H$1)&lt;=8),LOOKUP($H13,Year!$C$79:$DV$79,Year!$C$80:$DV$80),IF(MONTH($H$1)&gt;=9,LOOKUP($H13,Year!$C$151:$DV$151,Year!$C$152:$DV$152))))))),"",IF(OR(AND(YEAR($H$1)=YEAR(TODAY())+1,MONTH($H$1)&gt;=4),YEAR($H$1)&gt;YEAR(TODAY())+1,YEAR($H$1)&lt;YEAR(TODAY()),$H13=""),"",IF(AND(YEAR($H$1)=YEAR(TODAY())+1,MONTH($H$1)&lt;=3),LOOKUP($H13,Year!$C$241:$CQ$241,Year!$C$242:$CQ$242),IF(MONTH($H$1)&lt;=4,LOOKUP($H13,Year!$C$7:$DV$7,Year!$C$8:$DV$8),IF(AND(MONTH($H$1)&gt;=5,MONTH($H$1)&lt;=8),LOOKUP($H13,Year!$C$79:$DV$79,Year!$C$80:$DV$80),IF(MONTH($H$1)&gt;=9,LOOKUP($H13,Year!$C$151:$DV$151,Year!$C$152:$DV$152)))))))</f>
        <v>0</v>
      </c>
      <c r="K13" s="81">
        <f ca="1">IF(ISNA(IF(OR(AND(YEAR($H$1)=YEAR(TODAY())+1,MONTH($H$1)&gt;=4),YEAR($H$1)&gt;YEAR(TODAY())+1,YEAR($H$1)&lt;YEAR(TODAY()),$H13=""),"",IF(AND(YEAR($H$1)=YEAR(TODAY())+1,MONTH($H$1)&lt;=3),LOOKUP($H13,Year!$C$241:$CQ$241,Year!$C$243:$CQ$243),IF(MONTH($H$1)&lt;=4,LOOKUP($H13,Year!$C$7:$DV$7,Year!$C$9:$DV$9),IF(AND(MONTH($H$1)&gt;=5,MONTH($H$1)&lt;=8),LOOKUP($H13,Year!$C$79:$DV$79,Year!$C$81:$DV$81),IF(MONTH($H$1)&gt;=9,LOOKUP($H13,Year!$C$151:$DV$151,Year!$C$153:$DV$153))))))),"",IF(OR(AND(YEAR($H$1)=YEAR(TODAY())+1,MONTH($H$1)&gt;=4),YEAR($H$1)&gt;YEAR(TODAY())+1,YEAR($H$1)&lt;YEAR(TODAY()),$H13=""),"",IF(AND(YEAR($H$1)=YEAR(TODAY())+1,MONTH($H$1)&lt;=3),LOOKUP($H13,Year!$C$241:$CQ$241,Year!$C$243:$CQ$243),IF(MONTH($H$1)&lt;=4,LOOKUP($H13,Year!$C$7:$DV$7,Year!$C$9:$DV$9),IF(AND(MONTH($H$1)&gt;=5,MONTH($H$1)&lt;=8),LOOKUP($H13,Year!$C$79:$DV$79,Year!$C$81:$DV$81),IF(MONTH($H$1)&gt;=9,LOOKUP($H13,Year!$C$151:$DV$151,Year!$C$153:$DV$153)))))))</f>
        <v>0</v>
      </c>
      <c r="L13" s="81">
        <f ca="1">IF(ISNA(IF(OR(AND(YEAR($H$1)=YEAR(TODAY())+1,MONTH($H$1)&gt;=4),YEAR($H$1)&gt;YEAR(TODAY())+1,YEAR($H$1)&lt;YEAR(TODAY()),$H13=""),"",IF(AND(YEAR($H$1)=YEAR(TODAY())+1,MONTH($H$1)&lt;=3),LOOKUP($H13,Year!$C$241:$CQ$241,Year!$C$244:$CQ$244),IF(MONTH($H$1)&lt;=4,LOOKUP($H13,Year!$C$7:$DV$7,Year!$C$10:$DV$10),IF(AND(MONTH($H$1)&gt;=5,MONTH($H$1)&lt;=8),LOOKUP($H13,Year!$C$79:$DV$79,Year!$C$82:$DV$82),IF(MONTH($H$1)&gt;=9,LOOKUP($H13,Year!$C$151:$DV$151,Year!$C$154:$DV$154))))))),"",IF(OR(AND(YEAR($H$1)=YEAR(TODAY())+1,MONTH($H$1)&gt;=4),YEAR($H$1)&gt;YEAR(TODAY())+1,YEAR($H$1)&lt;YEAR(TODAY()),$H13=""),"",IF(AND(YEAR($H$1)=YEAR(TODAY())+1,MONTH($H$1)&lt;=3),LOOKUP($H13,Year!$C$241:$CQ$241,Year!$C$244:$CQ$244),IF(MONTH($H$1)&lt;=4,LOOKUP($H13,Year!$C$7:$DV$7,Year!$C$10:$DV$10),IF(AND(MONTH($H$1)&gt;=5,MONTH($H$1)&lt;=8),LOOKUP($H13,Year!$C$79:$DV$79,Year!$C$82:$DV$82),IF(MONTH($H$1)&gt;=9,LOOKUP($H13,Year!$C$151:$DV$151,Year!$C$154:$DV$154)))))))</f>
        <v>0</v>
      </c>
      <c r="M13" s="171"/>
      <c r="N13" s="2">
        <f t="shared" si="5"/>
        <v>42751</v>
      </c>
      <c r="O13" s="75">
        <f t="shared" si="8"/>
        <v>2</v>
      </c>
      <c r="P13" s="81">
        <f ca="1">IF(ISNA(IF(OR(AND(YEAR($N$1)=YEAR(TODAY())+1,MONTH($N$1)&gt;=4),YEAR($N$1)&gt;YEAR(TODAY())+1,YEAR($N$1)&lt;YEAR(TODAY()),$N13=""),"",IF(AND(YEAR($N$1)=YEAR(TODAY())+1,MONTH($N$1)&lt;=3),LOOKUP($N13,Year!$C$241:$CQ$241,Year!$C$242:$CQ$242),IF(MONTH($N$1)&lt;=4,LOOKUP($N13,Year!$C$7:$DV$7,Year!$C$8:$DV$8),IF(AND(MONTH($N$1)&gt;=5,MONTH($N$1)&lt;=8),LOOKUP($N13,Year!$C$79:$DV$79,Year!$C$80:$DV$80),IF(MONTH($N$1)&gt;=9,LOOKUP($N13,Year!$C$151:$DV$151,Year!$C$152:$DV$152))))))),"",IF(OR(AND(YEAR($N$1)=YEAR(TODAY())+1,MONTH($N$1)&gt;=4),YEAR($N$1)&gt;YEAR(TODAY())+1,YEAR($N$1)&lt;YEAR(TODAY()),$N13=""),"",IF(AND(YEAR($N$1)=YEAR(TODAY())+1,MONTH($N$1)&lt;=3),LOOKUP($N13,Year!$C$241:$CQ$241,Year!$C$242:$CQ$242),IF(MONTH($N$1)&lt;=4,LOOKUP($N13,Year!$C$7:$DV$7,Year!$C$8:$DV$8),IF(AND(MONTH($N$1)&gt;=5,MONTH($N$1)&lt;=8),LOOKUP($N13,Year!$C$79:$DV$79,Year!$C$80:$DV$80),IF(MONTH($N$1)&gt;=9,LOOKUP($N13,Year!$C$151:$DV$151,Year!$C$152:$DV$152)))))))</f>
        <v>0</v>
      </c>
      <c r="Q13" s="81">
        <f ca="1">IF(ISNA(IF(OR(AND(YEAR($N$1)=YEAR(TODAY())+1,MONTH($N$1)&gt;=4),YEAR($N$1)&gt;YEAR(TODAY())+1,YEAR($N$1)&lt;YEAR(TODAY()),$N13=""),"",IF(AND(YEAR($N$1)=YEAR(TODAY())+1,MONTH($N$1)&lt;=3),LOOKUP($N13,Year!$C$241:$CQ$241,Year!$C$243:$CQ$243),IF(MONTH($N$1)&lt;=4,LOOKUP($N13,Year!$C$7:$DV$7,Year!$C$9:$DV$9),IF(AND(MONTH($N$1)&gt;=5,MONTH($N$1)&lt;=8),LOOKUP($N13,Year!$C$79:$DV$79,Year!$C$81:$DV$81),IF(MONTH($N$1)&gt;=9,LOOKUP($N13,Year!$C$151:$DV$151,Year!$C$153:$DV$153))))))),"",IF(OR(AND(YEAR($N$1)=YEAR(TODAY())+1,MONTH($N$1)&gt;=4),YEAR($N$1)&gt;YEAR(TODAY())+1,YEAR($N$1)&lt;YEAR(TODAY()),$N13=""),"",IF(AND(YEAR($N$1)=YEAR(TODAY())+1,MONTH($N$1)&lt;=3),LOOKUP($N13,Year!$C$241:$CQ$241,Year!$C$243:$CQ$243),IF(MONTH($N$1)&lt;=4,LOOKUP($N13,Year!$C$7:$DV$7,Year!$C$9:$DV$9),IF(AND(MONTH($N$1)&gt;=5,MONTH($N$1)&lt;=8),LOOKUP($N13,Year!$C$79:$DV$79,Year!$C$81:$DV$81),IF(MONTH($N$1)&gt;=9,LOOKUP($N13,Year!$C$151:$DV$151,Year!$C$153:$DV$153)))))))</f>
        <v>0</v>
      </c>
      <c r="R13" s="81">
        <f ca="1">IF(ISNA(IF(OR(AND(YEAR($N$1)=YEAR(TODAY())+1,MONTH($N$1)&gt;=4),YEAR($N$1)&gt;YEAR(TODAY())+1,YEAR($N$1)&lt;YEAR(TODAY()),$N13=""),"",IF(AND(YEAR($N$1)=YEAR(TODAY())+1,MONTH($N$1)&lt;=3),LOOKUP($N13,Year!$C$241:$CQ$241,Year!$C$244:$CQ$244),IF(MONTH($N$1)&lt;=4,LOOKUP($N13,Year!$C$7:$DV$7,Year!$C$10:$DV$10),IF(AND(MONTH($N$1)&gt;=5,MONTH($N$1)&lt;=8),LOOKUP($N13,Year!$C$79:$DV$79,Year!$C$82:$DV$82),IF(MONTH($N$1)&gt;=9,LOOKUP($N13,Year!$C$151:$DV$151,Year!$C$154:$DV$154))))))),"",IF(OR(AND(YEAR($N$1)=YEAR(TODAY())+1,MONTH($N$1)&gt;=4),YEAR($N$1)&gt;YEAR(TODAY())+1,YEAR($N$1)&lt;YEAR(TODAY()),$N13=""),"",IF(AND(YEAR($N$1)=YEAR(TODAY())+1,MONTH($N$1)&lt;=3),LOOKUP($N13,Year!$C$241:$CQ$241,Year!$C$244:$CQ$244),IF(MONTH($N$1)&lt;=4,LOOKUP($N13,Year!$C$7:$DV$7,Year!$C$10:$DV$10),IF(AND(MONTH($N$1)&gt;=5,MONTH($N$1)&lt;=8),LOOKUP($N13,Year!$C$79:$DV$79,Year!$C$82:$DV$82),IF(MONTH($N$1)&gt;=9,LOOKUP($N13,Year!$C$151:$DV$151,Year!$C$154:$DV$154)))))))</f>
        <v>0</v>
      </c>
    </row>
    <row r="14" spans="1:18" ht="13.5">
      <c r="A14" s="171"/>
      <c r="B14" s="2">
        <f t="shared" si="3"/>
        <v>42690</v>
      </c>
      <c r="C14" s="75">
        <f t="shared" si="6"/>
        <v>4</v>
      </c>
      <c r="D14" s="81">
        <f ca="1">IF(ISNA(IF(OR(AND(YEAR($B$1)=YEAR(TODAY())+1,MONTH($B$1)&gt;=4),YEAR($B$1)&gt;YEAR(TODAY())+1,YEAR($B$1)&lt;YEAR(TODAY()),$B14=""),"",IF(AND(YEAR($B$1)=YEAR(TODAY())+1,MONTH($B$1)&lt;=3),LOOKUP($B14,Year!$C$241:$CQ$241,Year!$C$242:$CQ$242),IF(MONTH($B$1)&lt;=4,LOOKUP($B14,Year!$C$7:$DV$7,Year!$C$8:$DV$8),IF(AND(MONTH($B$1)&gt;=5,MONTH($B$1)&lt;=8),LOOKUP($B14,Year!$C$79:$DV$79,Year!$C$80:$DV$80),IF(MONTH($B$1)&gt;=9,LOOKUP($B14,Year!$C$151:$DV$151,Year!$C$152:$DV$152))))))),"",IF(OR(AND(YEAR($B$1)=YEAR(TODAY())+1,MONTH($B$1)&gt;=4),YEAR($B$1)&gt;YEAR(TODAY())+1,YEAR($B$1)&lt;YEAR(TODAY()),$B14=""),"",IF(AND(YEAR($B$1)=YEAR(TODAY())+1,MONTH($B$1)&lt;=3),LOOKUP($B14,Year!$C$241:$CQ$241,Year!$C$242:$CQ$242),IF(MONTH($B$1)&lt;=4,LOOKUP($B14,Year!$C$7:$DV$7,Year!$C$8:$DV$8),IF(AND(MONTH($B$1)&gt;=5,MONTH($B$1)&lt;=8),LOOKUP($B14,Year!$C$79:$DV$79,Year!$C$80:$DV$80),IF(MONTH($B$1)&gt;=9,LOOKUP($B14,Year!$C$151:$DV$151,Year!$C$152:$DV$152)))))))</f>
        <v>0</v>
      </c>
      <c r="E14" s="81">
        <f ca="1">IF(ISNA(IF(OR(AND(YEAR($B$1)=YEAR(TODAY())+1,MONTH($B$1)&gt;=4),YEAR($B$1)&gt;YEAR(TODAY())+1,YEAR($B$1)&lt;YEAR(TODAY()),$B14=""),"",IF(AND(YEAR($B$1)=YEAR(TODAY())+1,MONTH($B$1)&lt;=3),LOOKUP($B14,Year!$C$241:$CQ$241,Year!$C$243:$CQ$243),IF(MONTH($B$1)&lt;=4,LOOKUP($B14,Year!$C$7:$DV$7,Year!$C$9:$DV$9),IF(AND(MONTH($B$1)&gt;=5,MONTH($B$1)&lt;=8),LOOKUP($B14,Year!$C$79:$DV$79,Year!$C$81:$DV$81),IF(MONTH($B$1)&gt;=9,LOOKUP($B14,Year!$C$151:$DV$151,Year!$C$153:$DV$153))))))),"",IF(OR(AND(YEAR($B$1)=YEAR(TODAY())+1,MONTH($B$1)&gt;=4),YEAR($B$1)&gt;YEAR(TODAY())+1,YEAR($B$1)&lt;YEAR(TODAY()),$B14=""),"",IF(AND(YEAR($B$1)=YEAR(TODAY())+1,MONTH($B$1)&lt;=3),LOOKUP($B14,Year!$C$241:$CQ$241,Year!$C$243:$CQ$243),IF(MONTH($B$1)&lt;=4,LOOKUP($B14,Year!$C$7:$DV$7,Year!$C$9:$DV$9),IF(AND(MONTH($B$1)&gt;=5,MONTH($B$1)&lt;=8),LOOKUP($B14,Year!$C$79:$DV$79,Year!$C$81:$DV$81),IF(MONTH($B$1)&gt;=9,LOOKUP($B14,Year!$C$151:$DV$151,Year!$C$153:$DV$153)))))))</f>
        <v>0</v>
      </c>
      <c r="F14" s="81">
        <f ca="1">IF(ISNA(IF(OR(AND(YEAR($B$1)=YEAR(TODAY())+1,MONTH($B$1)&gt;=4),YEAR($B$1)&gt;YEAR(TODAY())+1,YEAR($B$1)&lt;YEAR(TODAY()),$B14=""),"",IF(AND(YEAR($B$1)=YEAR(TODAY())+1,MONTH($B$1)&lt;=3),LOOKUP($B14,Year!$C$241:$CQ$241,Year!$C$244:$CQ$244),IF(MONTH($B$1)&lt;=4,LOOKUP($B14,Year!$C$7:$DV$7,Year!$C$10:$DV$10),IF(AND(MONTH($B$1)&gt;=5,MONTH($B$1)&lt;=8),LOOKUP($B14,Year!$C$79:$DV$79,Year!$C$82:$DV$82),IF(MONTH($B$1)&gt;=9,LOOKUP($B14,Year!$C$151:$DV$151,Year!$C$154:$DV$154))))))),"",IF(OR(AND(YEAR($B$1)=YEAR(TODAY())+1,MONTH($B$1)&gt;=4),YEAR($B$1)&gt;YEAR(TODAY())+1,YEAR($B$1)&lt;YEAR(TODAY()),$B14=""),"",IF(AND(YEAR($B$1)=YEAR(TODAY())+1,MONTH($B$1)&lt;=3),LOOKUP($B14,Year!$C$241:$CQ$241,Year!$C$244:$CQ$244),IF(MONTH($B$1)&lt;=4,LOOKUP($B14,Year!$C$7:$DV$7,Year!$C$10:$DV$10),IF(AND(MONTH($B$1)&gt;=5,MONTH($B$1)&lt;=8),LOOKUP($B14,Year!$C$79:$DV$79,Year!$C$82:$DV$82),IF(MONTH($B$1)&gt;=9,LOOKUP($B14,Year!$C$151:$DV$151,Year!$C$154:$DV$154)))))))</f>
        <v>0</v>
      </c>
      <c r="G14" s="171"/>
      <c r="H14" s="2">
        <f t="shared" si="4"/>
        <v>42720</v>
      </c>
      <c r="I14" s="75">
        <f t="shared" si="7"/>
        <v>6</v>
      </c>
      <c r="J14" s="81">
        <f ca="1">IF(ISNA(IF(OR(AND(YEAR($H$1)=YEAR(TODAY())+1,MONTH($H$1)&gt;=4),YEAR($H$1)&gt;YEAR(TODAY())+1,YEAR($H$1)&lt;YEAR(TODAY()),$H14=""),"",IF(AND(YEAR($H$1)=YEAR(TODAY())+1,MONTH($H$1)&lt;=3),LOOKUP($H14,Year!$C$241:$CQ$241,Year!$C$242:$CQ$242),IF(MONTH($H$1)&lt;=4,LOOKUP($H14,Year!$C$7:$DV$7,Year!$C$8:$DV$8),IF(AND(MONTH($H$1)&gt;=5,MONTH($H$1)&lt;=8),LOOKUP($H14,Year!$C$79:$DV$79,Year!$C$80:$DV$80),IF(MONTH($H$1)&gt;=9,LOOKUP($H14,Year!$C$151:$DV$151,Year!$C$152:$DV$152))))))),"",IF(OR(AND(YEAR($H$1)=YEAR(TODAY())+1,MONTH($H$1)&gt;=4),YEAR($H$1)&gt;YEAR(TODAY())+1,YEAR($H$1)&lt;YEAR(TODAY()),$H14=""),"",IF(AND(YEAR($H$1)=YEAR(TODAY())+1,MONTH($H$1)&lt;=3),LOOKUP($H14,Year!$C$241:$CQ$241,Year!$C$242:$CQ$242),IF(MONTH($H$1)&lt;=4,LOOKUP($H14,Year!$C$7:$DV$7,Year!$C$8:$DV$8),IF(AND(MONTH($H$1)&gt;=5,MONTH($H$1)&lt;=8),LOOKUP($H14,Year!$C$79:$DV$79,Year!$C$80:$DV$80),IF(MONTH($H$1)&gt;=9,LOOKUP($H14,Year!$C$151:$DV$151,Year!$C$152:$DV$152)))))))</f>
        <v>0</v>
      </c>
      <c r="K14" s="81">
        <f ca="1">IF(ISNA(IF(OR(AND(YEAR($H$1)=YEAR(TODAY())+1,MONTH($H$1)&gt;=4),YEAR($H$1)&gt;YEAR(TODAY())+1,YEAR($H$1)&lt;YEAR(TODAY()),$H14=""),"",IF(AND(YEAR($H$1)=YEAR(TODAY())+1,MONTH($H$1)&lt;=3),LOOKUP($H14,Year!$C$241:$CQ$241,Year!$C$243:$CQ$243),IF(MONTH($H$1)&lt;=4,LOOKUP($H14,Year!$C$7:$DV$7,Year!$C$9:$DV$9),IF(AND(MONTH($H$1)&gt;=5,MONTH($H$1)&lt;=8),LOOKUP($H14,Year!$C$79:$DV$79,Year!$C$81:$DV$81),IF(MONTH($H$1)&gt;=9,LOOKUP($H14,Year!$C$151:$DV$151,Year!$C$153:$DV$153))))))),"",IF(OR(AND(YEAR($H$1)=YEAR(TODAY())+1,MONTH($H$1)&gt;=4),YEAR($H$1)&gt;YEAR(TODAY())+1,YEAR($H$1)&lt;YEAR(TODAY()),$H14=""),"",IF(AND(YEAR($H$1)=YEAR(TODAY())+1,MONTH($H$1)&lt;=3),LOOKUP($H14,Year!$C$241:$CQ$241,Year!$C$243:$CQ$243),IF(MONTH($H$1)&lt;=4,LOOKUP($H14,Year!$C$7:$DV$7,Year!$C$9:$DV$9),IF(AND(MONTH($H$1)&gt;=5,MONTH($H$1)&lt;=8),LOOKUP($H14,Year!$C$79:$DV$79,Year!$C$81:$DV$81),IF(MONTH($H$1)&gt;=9,LOOKUP($H14,Year!$C$151:$DV$151,Year!$C$153:$DV$153)))))))</f>
        <v>0</v>
      </c>
      <c r="L14" s="81">
        <f ca="1">IF(ISNA(IF(OR(AND(YEAR($H$1)=YEAR(TODAY())+1,MONTH($H$1)&gt;=4),YEAR($H$1)&gt;YEAR(TODAY())+1,YEAR($H$1)&lt;YEAR(TODAY()),$H14=""),"",IF(AND(YEAR($H$1)=YEAR(TODAY())+1,MONTH($H$1)&lt;=3),LOOKUP($H14,Year!$C$241:$CQ$241,Year!$C$244:$CQ$244),IF(MONTH($H$1)&lt;=4,LOOKUP($H14,Year!$C$7:$DV$7,Year!$C$10:$DV$10),IF(AND(MONTH($H$1)&gt;=5,MONTH($H$1)&lt;=8),LOOKUP($H14,Year!$C$79:$DV$79,Year!$C$82:$DV$82),IF(MONTH($H$1)&gt;=9,LOOKUP($H14,Year!$C$151:$DV$151,Year!$C$154:$DV$154))))))),"",IF(OR(AND(YEAR($H$1)=YEAR(TODAY())+1,MONTH($H$1)&gt;=4),YEAR($H$1)&gt;YEAR(TODAY())+1,YEAR($H$1)&lt;YEAR(TODAY()),$H14=""),"",IF(AND(YEAR($H$1)=YEAR(TODAY())+1,MONTH($H$1)&lt;=3),LOOKUP($H14,Year!$C$241:$CQ$241,Year!$C$244:$CQ$244),IF(MONTH($H$1)&lt;=4,LOOKUP($H14,Year!$C$7:$DV$7,Year!$C$10:$DV$10),IF(AND(MONTH($H$1)&gt;=5,MONTH($H$1)&lt;=8),LOOKUP($H14,Year!$C$79:$DV$79,Year!$C$82:$DV$82),IF(MONTH($H$1)&gt;=9,LOOKUP($H14,Year!$C$151:$DV$151,Year!$C$154:$DV$154)))))))</f>
        <v>0</v>
      </c>
      <c r="M14" s="171"/>
      <c r="N14" s="2">
        <f t="shared" si="5"/>
        <v>42752</v>
      </c>
      <c r="O14" s="75">
        <f t="shared" si="8"/>
        <v>3</v>
      </c>
      <c r="P14" s="81">
        <f ca="1">IF(ISNA(IF(OR(AND(YEAR($N$1)=YEAR(TODAY())+1,MONTH($N$1)&gt;=4),YEAR($N$1)&gt;YEAR(TODAY())+1,YEAR($N$1)&lt;YEAR(TODAY()),$N14=""),"",IF(AND(YEAR($N$1)=YEAR(TODAY())+1,MONTH($N$1)&lt;=3),LOOKUP($N14,Year!$C$241:$CQ$241,Year!$C$242:$CQ$242),IF(MONTH($N$1)&lt;=4,LOOKUP($N14,Year!$C$7:$DV$7,Year!$C$8:$DV$8),IF(AND(MONTH($N$1)&gt;=5,MONTH($N$1)&lt;=8),LOOKUP($N14,Year!$C$79:$DV$79,Year!$C$80:$DV$80),IF(MONTH($N$1)&gt;=9,LOOKUP($N14,Year!$C$151:$DV$151,Year!$C$152:$DV$152))))))),"",IF(OR(AND(YEAR($N$1)=YEAR(TODAY())+1,MONTH($N$1)&gt;=4),YEAR($N$1)&gt;YEAR(TODAY())+1,YEAR($N$1)&lt;YEAR(TODAY()),$N14=""),"",IF(AND(YEAR($N$1)=YEAR(TODAY())+1,MONTH($N$1)&lt;=3),LOOKUP($N14,Year!$C$241:$CQ$241,Year!$C$242:$CQ$242),IF(MONTH($N$1)&lt;=4,LOOKUP($N14,Year!$C$7:$DV$7,Year!$C$8:$DV$8),IF(AND(MONTH($N$1)&gt;=5,MONTH($N$1)&lt;=8),LOOKUP($N14,Year!$C$79:$DV$79,Year!$C$80:$DV$80),IF(MONTH($N$1)&gt;=9,LOOKUP($N14,Year!$C$151:$DV$151,Year!$C$152:$DV$152)))))))</f>
        <v>0</v>
      </c>
      <c r="Q14" s="81">
        <f ca="1">IF(ISNA(IF(OR(AND(YEAR($N$1)=YEAR(TODAY())+1,MONTH($N$1)&gt;=4),YEAR($N$1)&gt;YEAR(TODAY())+1,YEAR($N$1)&lt;YEAR(TODAY()),$N14=""),"",IF(AND(YEAR($N$1)=YEAR(TODAY())+1,MONTH($N$1)&lt;=3),LOOKUP($N14,Year!$C$241:$CQ$241,Year!$C$243:$CQ$243),IF(MONTH($N$1)&lt;=4,LOOKUP($N14,Year!$C$7:$DV$7,Year!$C$9:$DV$9),IF(AND(MONTH($N$1)&gt;=5,MONTH($N$1)&lt;=8),LOOKUP($N14,Year!$C$79:$DV$79,Year!$C$81:$DV$81),IF(MONTH($N$1)&gt;=9,LOOKUP($N14,Year!$C$151:$DV$151,Year!$C$153:$DV$153))))))),"",IF(OR(AND(YEAR($N$1)=YEAR(TODAY())+1,MONTH($N$1)&gt;=4),YEAR($N$1)&gt;YEAR(TODAY())+1,YEAR($N$1)&lt;YEAR(TODAY()),$N14=""),"",IF(AND(YEAR($N$1)=YEAR(TODAY())+1,MONTH($N$1)&lt;=3),LOOKUP($N14,Year!$C$241:$CQ$241,Year!$C$243:$CQ$243),IF(MONTH($N$1)&lt;=4,LOOKUP($N14,Year!$C$7:$DV$7,Year!$C$9:$DV$9),IF(AND(MONTH($N$1)&gt;=5,MONTH($N$1)&lt;=8),LOOKUP($N14,Year!$C$79:$DV$79,Year!$C$81:$DV$81),IF(MONTH($N$1)&gt;=9,LOOKUP($N14,Year!$C$151:$DV$151,Year!$C$153:$DV$153)))))))</f>
        <v>0</v>
      </c>
      <c r="R14" s="81">
        <f ca="1">IF(ISNA(IF(OR(AND(YEAR($N$1)=YEAR(TODAY())+1,MONTH($N$1)&gt;=4),YEAR($N$1)&gt;YEAR(TODAY())+1,YEAR($N$1)&lt;YEAR(TODAY()),$N14=""),"",IF(AND(YEAR($N$1)=YEAR(TODAY())+1,MONTH($N$1)&lt;=3),LOOKUP($N14,Year!$C$241:$CQ$241,Year!$C$244:$CQ$244),IF(MONTH($N$1)&lt;=4,LOOKUP($N14,Year!$C$7:$DV$7,Year!$C$10:$DV$10),IF(AND(MONTH($N$1)&gt;=5,MONTH($N$1)&lt;=8),LOOKUP($N14,Year!$C$79:$DV$79,Year!$C$82:$DV$82),IF(MONTH($N$1)&gt;=9,LOOKUP($N14,Year!$C$151:$DV$151,Year!$C$154:$DV$154))))))),"",IF(OR(AND(YEAR($N$1)=YEAR(TODAY())+1,MONTH($N$1)&gt;=4),YEAR($N$1)&gt;YEAR(TODAY())+1,YEAR($N$1)&lt;YEAR(TODAY()),$N14=""),"",IF(AND(YEAR($N$1)=YEAR(TODAY())+1,MONTH($N$1)&lt;=3),LOOKUP($N14,Year!$C$241:$CQ$241,Year!$C$244:$CQ$244),IF(MONTH($N$1)&lt;=4,LOOKUP($N14,Year!$C$7:$DV$7,Year!$C$10:$DV$10),IF(AND(MONTH($N$1)&gt;=5,MONTH($N$1)&lt;=8),LOOKUP($N14,Year!$C$79:$DV$79,Year!$C$82:$DV$82),IF(MONTH($N$1)&gt;=9,LOOKUP($N14,Year!$C$151:$DV$151,Year!$C$154:$DV$154)))))))</f>
        <v>0</v>
      </c>
    </row>
    <row r="15" spans="1:18" ht="13.5">
      <c r="A15" s="171"/>
      <c r="B15" s="2">
        <f t="shared" si="3"/>
        <v>42691</v>
      </c>
      <c r="C15" s="75">
        <f t="shared" si="6"/>
        <v>5</v>
      </c>
      <c r="D15" s="81">
        <f ca="1">IF(ISNA(IF(OR(AND(YEAR($B$1)=YEAR(TODAY())+1,MONTH($B$1)&gt;=4),YEAR($B$1)&gt;YEAR(TODAY())+1,YEAR($B$1)&lt;YEAR(TODAY()),$B15=""),"",IF(AND(YEAR($B$1)=YEAR(TODAY())+1,MONTH($B$1)&lt;=3),LOOKUP($B15,Year!$C$241:$CQ$241,Year!$C$242:$CQ$242),IF(MONTH($B$1)&lt;=4,LOOKUP($B15,Year!$C$7:$DV$7,Year!$C$8:$DV$8),IF(AND(MONTH($B$1)&gt;=5,MONTH($B$1)&lt;=8),LOOKUP($B15,Year!$C$79:$DV$79,Year!$C$80:$DV$80),IF(MONTH($B$1)&gt;=9,LOOKUP($B15,Year!$C$151:$DV$151,Year!$C$152:$DV$152))))))),"",IF(OR(AND(YEAR($B$1)=YEAR(TODAY())+1,MONTH($B$1)&gt;=4),YEAR($B$1)&gt;YEAR(TODAY())+1,YEAR($B$1)&lt;YEAR(TODAY()),$B15=""),"",IF(AND(YEAR($B$1)=YEAR(TODAY())+1,MONTH($B$1)&lt;=3),LOOKUP($B15,Year!$C$241:$CQ$241,Year!$C$242:$CQ$242),IF(MONTH($B$1)&lt;=4,LOOKUP($B15,Year!$C$7:$DV$7,Year!$C$8:$DV$8),IF(AND(MONTH($B$1)&gt;=5,MONTH($B$1)&lt;=8),LOOKUP($B15,Year!$C$79:$DV$79,Year!$C$80:$DV$80),IF(MONTH($B$1)&gt;=9,LOOKUP($B15,Year!$C$151:$DV$151,Year!$C$152:$DV$152)))))))</f>
        <v>0</v>
      </c>
      <c r="E15" s="81">
        <f ca="1">IF(ISNA(IF(OR(AND(YEAR($B$1)=YEAR(TODAY())+1,MONTH($B$1)&gt;=4),YEAR($B$1)&gt;YEAR(TODAY())+1,YEAR($B$1)&lt;YEAR(TODAY()),$B15=""),"",IF(AND(YEAR($B$1)=YEAR(TODAY())+1,MONTH($B$1)&lt;=3),LOOKUP($B15,Year!$C$241:$CQ$241,Year!$C$243:$CQ$243),IF(MONTH($B$1)&lt;=4,LOOKUP($B15,Year!$C$7:$DV$7,Year!$C$9:$DV$9),IF(AND(MONTH($B$1)&gt;=5,MONTH($B$1)&lt;=8),LOOKUP($B15,Year!$C$79:$DV$79,Year!$C$81:$DV$81),IF(MONTH($B$1)&gt;=9,LOOKUP($B15,Year!$C$151:$DV$151,Year!$C$153:$DV$153))))))),"",IF(OR(AND(YEAR($B$1)=YEAR(TODAY())+1,MONTH($B$1)&gt;=4),YEAR($B$1)&gt;YEAR(TODAY())+1,YEAR($B$1)&lt;YEAR(TODAY()),$B15=""),"",IF(AND(YEAR($B$1)=YEAR(TODAY())+1,MONTH($B$1)&lt;=3),LOOKUP($B15,Year!$C$241:$CQ$241,Year!$C$243:$CQ$243),IF(MONTH($B$1)&lt;=4,LOOKUP($B15,Year!$C$7:$DV$7,Year!$C$9:$DV$9),IF(AND(MONTH($B$1)&gt;=5,MONTH($B$1)&lt;=8),LOOKUP($B15,Year!$C$79:$DV$79,Year!$C$81:$DV$81),IF(MONTH($B$1)&gt;=9,LOOKUP($B15,Year!$C$151:$DV$151,Year!$C$153:$DV$153)))))))</f>
        <v>0</v>
      </c>
      <c r="F15" s="81">
        <f ca="1">IF(ISNA(IF(OR(AND(YEAR($B$1)=YEAR(TODAY())+1,MONTH($B$1)&gt;=4),YEAR($B$1)&gt;YEAR(TODAY())+1,YEAR($B$1)&lt;YEAR(TODAY()),$B15=""),"",IF(AND(YEAR($B$1)=YEAR(TODAY())+1,MONTH($B$1)&lt;=3),LOOKUP($B15,Year!$C$241:$CQ$241,Year!$C$244:$CQ$244),IF(MONTH($B$1)&lt;=4,LOOKUP($B15,Year!$C$7:$DV$7,Year!$C$10:$DV$10),IF(AND(MONTH($B$1)&gt;=5,MONTH($B$1)&lt;=8),LOOKUP($B15,Year!$C$79:$DV$79,Year!$C$82:$DV$82),IF(MONTH($B$1)&gt;=9,LOOKUP($B15,Year!$C$151:$DV$151,Year!$C$154:$DV$154))))))),"",IF(OR(AND(YEAR($B$1)=YEAR(TODAY())+1,MONTH($B$1)&gt;=4),YEAR($B$1)&gt;YEAR(TODAY())+1,YEAR($B$1)&lt;YEAR(TODAY()),$B15=""),"",IF(AND(YEAR($B$1)=YEAR(TODAY())+1,MONTH($B$1)&lt;=3),LOOKUP($B15,Year!$C$241:$CQ$241,Year!$C$244:$CQ$244),IF(MONTH($B$1)&lt;=4,LOOKUP($B15,Year!$C$7:$DV$7,Year!$C$10:$DV$10),IF(AND(MONTH($B$1)&gt;=5,MONTH($B$1)&lt;=8),LOOKUP($B15,Year!$C$79:$DV$79,Year!$C$82:$DV$82),IF(MONTH($B$1)&gt;=9,LOOKUP($B15,Year!$C$151:$DV$151,Year!$C$154:$DV$154)))))))</f>
        <v>0</v>
      </c>
      <c r="G15" s="171"/>
      <c r="H15" s="2">
        <f t="shared" si="4"/>
        <v>42723</v>
      </c>
      <c r="I15" s="75">
        <f t="shared" si="7"/>
        <v>2</v>
      </c>
      <c r="J15" s="81">
        <f ca="1">IF(ISNA(IF(OR(AND(YEAR($H$1)=YEAR(TODAY())+1,MONTH($H$1)&gt;=4),YEAR($H$1)&gt;YEAR(TODAY())+1,YEAR($H$1)&lt;YEAR(TODAY()),$H15=""),"",IF(AND(YEAR($H$1)=YEAR(TODAY())+1,MONTH($H$1)&lt;=3),LOOKUP($H15,Year!$C$241:$CQ$241,Year!$C$242:$CQ$242),IF(MONTH($H$1)&lt;=4,LOOKUP($H15,Year!$C$7:$DV$7,Year!$C$8:$DV$8),IF(AND(MONTH($H$1)&gt;=5,MONTH($H$1)&lt;=8),LOOKUP($H15,Year!$C$79:$DV$79,Year!$C$80:$DV$80),IF(MONTH($H$1)&gt;=9,LOOKUP($H15,Year!$C$151:$DV$151,Year!$C$152:$DV$152))))))),"",IF(OR(AND(YEAR($H$1)=YEAR(TODAY())+1,MONTH($H$1)&gt;=4),YEAR($H$1)&gt;YEAR(TODAY())+1,YEAR($H$1)&lt;YEAR(TODAY()),$H15=""),"",IF(AND(YEAR($H$1)=YEAR(TODAY())+1,MONTH($H$1)&lt;=3),LOOKUP($H15,Year!$C$241:$CQ$241,Year!$C$242:$CQ$242),IF(MONTH($H$1)&lt;=4,LOOKUP($H15,Year!$C$7:$DV$7,Year!$C$8:$DV$8),IF(AND(MONTH($H$1)&gt;=5,MONTH($H$1)&lt;=8),LOOKUP($H15,Year!$C$79:$DV$79,Year!$C$80:$DV$80),IF(MONTH($H$1)&gt;=9,LOOKUP($H15,Year!$C$151:$DV$151,Year!$C$152:$DV$152)))))))</f>
        <v>0</v>
      </c>
      <c r="K15" s="81">
        <f ca="1">IF(ISNA(IF(OR(AND(YEAR($H$1)=YEAR(TODAY())+1,MONTH($H$1)&gt;=4),YEAR($H$1)&gt;YEAR(TODAY())+1,YEAR($H$1)&lt;YEAR(TODAY()),$H15=""),"",IF(AND(YEAR($H$1)=YEAR(TODAY())+1,MONTH($H$1)&lt;=3),LOOKUP($H15,Year!$C$241:$CQ$241,Year!$C$243:$CQ$243),IF(MONTH($H$1)&lt;=4,LOOKUP($H15,Year!$C$7:$DV$7,Year!$C$9:$DV$9),IF(AND(MONTH($H$1)&gt;=5,MONTH($H$1)&lt;=8),LOOKUP($H15,Year!$C$79:$DV$79,Year!$C$81:$DV$81),IF(MONTH($H$1)&gt;=9,LOOKUP($H15,Year!$C$151:$DV$151,Year!$C$153:$DV$153))))))),"",IF(OR(AND(YEAR($H$1)=YEAR(TODAY())+1,MONTH($H$1)&gt;=4),YEAR($H$1)&gt;YEAR(TODAY())+1,YEAR($H$1)&lt;YEAR(TODAY()),$H15=""),"",IF(AND(YEAR($H$1)=YEAR(TODAY())+1,MONTH($H$1)&lt;=3),LOOKUP($H15,Year!$C$241:$CQ$241,Year!$C$243:$CQ$243),IF(MONTH($H$1)&lt;=4,LOOKUP($H15,Year!$C$7:$DV$7,Year!$C$9:$DV$9),IF(AND(MONTH($H$1)&gt;=5,MONTH($H$1)&lt;=8),LOOKUP($H15,Year!$C$79:$DV$79,Year!$C$81:$DV$81),IF(MONTH($H$1)&gt;=9,LOOKUP($H15,Year!$C$151:$DV$151,Year!$C$153:$DV$153)))))))</f>
        <v>0</v>
      </c>
      <c r="L15" s="81">
        <f ca="1">IF(ISNA(IF(OR(AND(YEAR($H$1)=YEAR(TODAY())+1,MONTH($H$1)&gt;=4),YEAR($H$1)&gt;YEAR(TODAY())+1,YEAR($H$1)&lt;YEAR(TODAY()),$H15=""),"",IF(AND(YEAR($H$1)=YEAR(TODAY())+1,MONTH($H$1)&lt;=3),LOOKUP($H15,Year!$C$241:$CQ$241,Year!$C$244:$CQ$244),IF(MONTH($H$1)&lt;=4,LOOKUP($H15,Year!$C$7:$DV$7,Year!$C$10:$DV$10),IF(AND(MONTH($H$1)&gt;=5,MONTH($H$1)&lt;=8),LOOKUP($H15,Year!$C$79:$DV$79,Year!$C$82:$DV$82),IF(MONTH($H$1)&gt;=9,LOOKUP($H15,Year!$C$151:$DV$151,Year!$C$154:$DV$154))))))),"",IF(OR(AND(YEAR($H$1)=YEAR(TODAY())+1,MONTH($H$1)&gt;=4),YEAR($H$1)&gt;YEAR(TODAY())+1,YEAR($H$1)&lt;YEAR(TODAY()),$H15=""),"",IF(AND(YEAR($H$1)=YEAR(TODAY())+1,MONTH($H$1)&lt;=3),LOOKUP($H15,Year!$C$241:$CQ$241,Year!$C$244:$CQ$244),IF(MONTH($H$1)&lt;=4,LOOKUP($H15,Year!$C$7:$DV$7,Year!$C$10:$DV$10),IF(AND(MONTH($H$1)&gt;=5,MONTH($H$1)&lt;=8),LOOKUP($H15,Year!$C$79:$DV$79,Year!$C$82:$DV$82),IF(MONTH($H$1)&gt;=9,LOOKUP($H15,Year!$C$151:$DV$151,Year!$C$154:$DV$154)))))))</f>
        <v>0</v>
      </c>
      <c r="M15" s="171"/>
      <c r="N15" s="2">
        <f t="shared" si="5"/>
        <v>42753</v>
      </c>
      <c r="O15" s="75">
        <f t="shared" si="8"/>
        <v>4</v>
      </c>
      <c r="P15" s="81">
        <f ca="1">IF(ISNA(IF(OR(AND(YEAR($N$1)=YEAR(TODAY())+1,MONTH($N$1)&gt;=4),YEAR($N$1)&gt;YEAR(TODAY())+1,YEAR($N$1)&lt;YEAR(TODAY()),$N15=""),"",IF(AND(YEAR($N$1)=YEAR(TODAY())+1,MONTH($N$1)&lt;=3),LOOKUP($N15,Year!$C$241:$CQ$241,Year!$C$242:$CQ$242),IF(MONTH($N$1)&lt;=4,LOOKUP($N15,Year!$C$7:$DV$7,Year!$C$8:$DV$8),IF(AND(MONTH($N$1)&gt;=5,MONTH($N$1)&lt;=8),LOOKUP($N15,Year!$C$79:$DV$79,Year!$C$80:$DV$80),IF(MONTH($N$1)&gt;=9,LOOKUP($N15,Year!$C$151:$DV$151,Year!$C$152:$DV$152))))))),"",IF(OR(AND(YEAR($N$1)=YEAR(TODAY())+1,MONTH($N$1)&gt;=4),YEAR($N$1)&gt;YEAR(TODAY())+1,YEAR($N$1)&lt;YEAR(TODAY()),$N15=""),"",IF(AND(YEAR($N$1)=YEAR(TODAY())+1,MONTH($N$1)&lt;=3),LOOKUP($N15,Year!$C$241:$CQ$241,Year!$C$242:$CQ$242),IF(MONTH($N$1)&lt;=4,LOOKUP($N15,Year!$C$7:$DV$7,Year!$C$8:$DV$8),IF(AND(MONTH($N$1)&gt;=5,MONTH($N$1)&lt;=8),LOOKUP($N15,Year!$C$79:$DV$79,Year!$C$80:$DV$80),IF(MONTH($N$1)&gt;=9,LOOKUP($N15,Year!$C$151:$DV$151,Year!$C$152:$DV$152)))))))</f>
        <v>0</v>
      </c>
      <c r="Q15" s="81">
        <f ca="1">IF(ISNA(IF(OR(AND(YEAR($N$1)=YEAR(TODAY())+1,MONTH($N$1)&gt;=4),YEAR($N$1)&gt;YEAR(TODAY())+1,YEAR($N$1)&lt;YEAR(TODAY()),$N15=""),"",IF(AND(YEAR($N$1)=YEAR(TODAY())+1,MONTH($N$1)&lt;=3),LOOKUP($N15,Year!$C$241:$CQ$241,Year!$C$243:$CQ$243),IF(MONTH($N$1)&lt;=4,LOOKUP($N15,Year!$C$7:$DV$7,Year!$C$9:$DV$9),IF(AND(MONTH($N$1)&gt;=5,MONTH($N$1)&lt;=8),LOOKUP($N15,Year!$C$79:$DV$79,Year!$C$81:$DV$81),IF(MONTH($N$1)&gt;=9,LOOKUP($N15,Year!$C$151:$DV$151,Year!$C$153:$DV$153))))))),"",IF(OR(AND(YEAR($N$1)=YEAR(TODAY())+1,MONTH($N$1)&gt;=4),YEAR($N$1)&gt;YEAR(TODAY())+1,YEAR($N$1)&lt;YEAR(TODAY()),$N15=""),"",IF(AND(YEAR($N$1)=YEAR(TODAY())+1,MONTH($N$1)&lt;=3),LOOKUP($N15,Year!$C$241:$CQ$241,Year!$C$243:$CQ$243),IF(MONTH($N$1)&lt;=4,LOOKUP($N15,Year!$C$7:$DV$7,Year!$C$9:$DV$9),IF(AND(MONTH($N$1)&gt;=5,MONTH($N$1)&lt;=8),LOOKUP($N15,Year!$C$79:$DV$79,Year!$C$81:$DV$81),IF(MONTH($N$1)&gt;=9,LOOKUP($N15,Year!$C$151:$DV$151,Year!$C$153:$DV$153)))))))</f>
        <v>0</v>
      </c>
      <c r="R15" s="81">
        <f ca="1">IF(ISNA(IF(OR(AND(YEAR($N$1)=YEAR(TODAY())+1,MONTH($N$1)&gt;=4),YEAR($N$1)&gt;YEAR(TODAY())+1,YEAR($N$1)&lt;YEAR(TODAY()),$N15=""),"",IF(AND(YEAR($N$1)=YEAR(TODAY())+1,MONTH($N$1)&lt;=3),LOOKUP($N15,Year!$C$241:$CQ$241,Year!$C$244:$CQ$244),IF(MONTH($N$1)&lt;=4,LOOKUP($N15,Year!$C$7:$DV$7,Year!$C$10:$DV$10),IF(AND(MONTH($N$1)&gt;=5,MONTH($N$1)&lt;=8),LOOKUP($N15,Year!$C$79:$DV$79,Year!$C$82:$DV$82),IF(MONTH($N$1)&gt;=9,LOOKUP($N15,Year!$C$151:$DV$151,Year!$C$154:$DV$154))))))),"",IF(OR(AND(YEAR($N$1)=YEAR(TODAY())+1,MONTH($N$1)&gt;=4),YEAR($N$1)&gt;YEAR(TODAY())+1,YEAR($N$1)&lt;YEAR(TODAY()),$N15=""),"",IF(AND(YEAR($N$1)=YEAR(TODAY())+1,MONTH($N$1)&lt;=3),LOOKUP($N15,Year!$C$241:$CQ$241,Year!$C$244:$CQ$244),IF(MONTH($N$1)&lt;=4,LOOKUP($N15,Year!$C$7:$DV$7,Year!$C$10:$DV$10),IF(AND(MONTH($N$1)&gt;=5,MONTH($N$1)&lt;=8),LOOKUP($N15,Year!$C$79:$DV$79,Year!$C$82:$DV$82),IF(MONTH($N$1)&gt;=9,LOOKUP($N15,Year!$C$151:$DV$151,Year!$C$154:$DV$154)))))))</f>
        <v>0</v>
      </c>
    </row>
    <row r="16" spans="1:18" ht="13.5">
      <c r="A16" s="171"/>
      <c r="B16" s="2">
        <f t="shared" si="3"/>
        <v>42692</v>
      </c>
      <c r="C16" s="75">
        <f t="shared" si="6"/>
        <v>6</v>
      </c>
      <c r="D16" s="81">
        <f ca="1">IF(ISNA(IF(OR(AND(YEAR($B$1)=YEAR(TODAY())+1,MONTH($B$1)&gt;=4),YEAR($B$1)&gt;YEAR(TODAY())+1,YEAR($B$1)&lt;YEAR(TODAY()),$B16=""),"",IF(AND(YEAR($B$1)=YEAR(TODAY())+1,MONTH($B$1)&lt;=3),LOOKUP($B16,Year!$C$241:$CQ$241,Year!$C$242:$CQ$242),IF(MONTH($B$1)&lt;=4,LOOKUP($B16,Year!$C$7:$DV$7,Year!$C$8:$DV$8),IF(AND(MONTH($B$1)&gt;=5,MONTH($B$1)&lt;=8),LOOKUP($B16,Year!$C$79:$DV$79,Year!$C$80:$DV$80),IF(MONTH($B$1)&gt;=9,LOOKUP($B16,Year!$C$151:$DV$151,Year!$C$152:$DV$152))))))),"",IF(OR(AND(YEAR($B$1)=YEAR(TODAY())+1,MONTH($B$1)&gt;=4),YEAR($B$1)&gt;YEAR(TODAY())+1,YEAR($B$1)&lt;YEAR(TODAY()),$B16=""),"",IF(AND(YEAR($B$1)=YEAR(TODAY())+1,MONTH($B$1)&lt;=3),LOOKUP($B16,Year!$C$241:$CQ$241,Year!$C$242:$CQ$242),IF(MONTH($B$1)&lt;=4,LOOKUP($B16,Year!$C$7:$DV$7,Year!$C$8:$DV$8),IF(AND(MONTH($B$1)&gt;=5,MONTH($B$1)&lt;=8),LOOKUP($B16,Year!$C$79:$DV$79,Year!$C$80:$DV$80),IF(MONTH($B$1)&gt;=9,LOOKUP($B16,Year!$C$151:$DV$151,Year!$C$152:$DV$152)))))))</f>
        <v>0</v>
      </c>
      <c r="E16" s="81">
        <f ca="1">IF(ISNA(IF(OR(AND(YEAR($B$1)=YEAR(TODAY())+1,MONTH($B$1)&gt;=4),YEAR($B$1)&gt;YEAR(TODAY())+1,YEAR($B$1)&lt;YEAR(TODAY()),$B16=""),"",IF(AND(YEAR($B$1)=YEAR(TODAY())+1,MONTH($B$1)&lt;=3),LOOKUP($B16,Year!$C$241:$CQ$241,Year!$C$243:$CQ$243),IF(MONTH($B$1)&lt;=4,LOOKUP($B16,Year!$C$7:$DV$7,Year!$C$9:$DV$9),IF(AND(MONTH($B$1)&gt;=5,MONTH($B$1)&lt;=8),LOOKUP($B16,Year!$C$79:$DV$79,Year!$C$81:$DV$81),IF(MONTH($B$1)&gt;=9,LOOKUP($B16,Year!$C$151:$DV$151,Year!$C$153:$DV$153))))))),"",IF(OR(AND(YEAR($B$1)=YEAR(TODAY())+1,MONTH($B$1)&gt;=4),YEAR($B$1)&gt;YEAR(TODAY())+1,YEAR($B$1)&lt;YEAR(TODAY()),$B16=""),"",IF(AND(YEAR($B$1)=YEAR(TODAY())+1,MONTH($B$1)&lt;=3),LOOKUP($B16,Year!$C$241:$CQ$241,Year!$C$243:$CQ$243),IF(MONTH($B$1)&lt;=4,LOOKUP($B16,Year!$C$7:$DV$7,Year!$C$9:$DV$9),IF(AND(MONTH($B$1)&gt;=5,MONTH($B$1)&lt;=8),LOOKUP($B16,Year!$C$79:$DV$79,Year!$C$81:$DV$81),IF(MONTH($B$1)&gt;=9,LOOKUP($B16,Year!$C$151:$DV$151,Year!$C$153:$DV$153)))))))</f>
        <v>0</v>
      </c>
      <c r="F16" s="81">
        <f ca="1">IF(ISNA(IF(OR(AND(YEAR($B$1)=YEAR(TODAY())+1,MONTH($B$1)&gt;=4),YEAR($B$1)&gt;YEAR(TODAY())+1,YEAR($B$1)&lt;YEAR(TODAY()),$B16=""),"",IF(AND(YEAR($B$1)=YEAR(TODAY())+1,MONTH($B$1)&lt;=3),LOOKUP($B16,Year!$C$241:$CQ$241,Year!$C$244:$CQ$244),IF(MONTH($B$1)&lt;=4,LOOKUP($B16,Year!$C$7:$DV$7,Year!$C$10:$DV$10),IF(AND(MONTH($B$1)&gt;=5,MONTH($B$1)&lt;=8),LOOKUP($B16,Year!$C$79:$DV$79,Year!$C$82:$DV$82),IF(MONTH($B$1)&gt;=9,LOOKUP($B16,Year!$C$151:$DV$151,Year!$C$154:$DV$154))))))),"",IF(OR(AND(YEAR($B$1)=YEAR(TODAY())+1,MONTH($B$1)&gt;=4),YEAR($B$1)&gt;YEAR(TODAY())+1,YEAR($B$1)&lt;YEAR(TODAY()),$B16=""),"",IF(AND(YEAR($B$1)=YEAR(TODAY())+1,MONTH($B$1)&lt;=3),LOOKUP($B16,Year!$C$241:$CQ$241,Year!$C$244:$CQ$244),IF(MONTH($B$1)&lt;=4,LOOKUP($B16,Year!$C$7:$DV$7,Year!$C$10:$DV$10),IF(AND(MONTH($B$1)&gt;=5,MONTH($B$1)&lt;=8),LOOKUP($B16,Year!$C$79:$DV$79,Year!$C$82:$DV$82),IF(MONTH($B$1)&gt;=9,LOOKUP($B16,Year!$C$151:$DV$151,Year!$C$154:$DV$154)))))))</f>
        <v>0</v>
      </c>
      <c r="G16" s="171"/>
      <c r="H16" s="2">
        <f t="shared" si="4"/>
        <v>42724</v>
      </c>
      <c r="I16" s="75">
        <f t="shared" si="7"/>
        <v>3</v>
      </c>
      <c r="J16" s="81">
        <f ca="1">IF(ISNA(IF(OR(AND(YEAR($H$1)=YEAR(TODAY())+1,MONTH($H$1)&gt;=4),YEAR($H$1)&gt;YEAR(TODAY())+1,YEAR($H$1)&lt;YEAR(TODAY()),$H16=""),"",IF(AND(YEAR($H$1)=YEAR(TODAY())+1,MONTH($H$1)&lt;=3),LOOKUP($H16,Year!$C$241:$CQ$241,Year!$C$242:$CQ$242),IF(MONTH($H$1)&lt;=4,LOOKUP($H16,Year!$C$7:$DV$7,Year!$C$8:$DV$8),IF(AND(MONTH($H$1)&gt;=5,MONTH($H$1)&lt;=8),LOOKUP($H16,Year!$C$79:$DV$79,Year!$C$80:$DV$80),IF(MONTH($H$1)&gt;=9,LOOKUP($H16,Year!$C$151:$DV$151,Year!$C$152:$DV$152))))))),"",IF(OR(AND(YEAR($H$1)=YEAR(TODAY())+1,MONTH($H$1)&gt;=4),YEAR($H$1)&gt;YEAR(TODAY())+1,YEAR($H$1)&lt;YEAR(TODAY()),$H16=""),"",IF(AND(YEAR($H$1)=YEAR(TODAY())+1,MONTH($H$1)&lt;=3),LOOKUP($H16,Year!$C$241:$CQ$241,Year!$C$242:$CQ$242),IF(MONTH($H$1)&lt;=4,LOOKUP($H16,Year!$C$7:$DV$7,Year!$C$8:$DV$8),IF(AND(MONTH($H$1)&gt;=5,MONTH($H$1)&lt;=8),LOOKUP($H16,Year!$C$79:$DV$79,Year!$C$80:$DV$80),IF(MONTH($H$1)&gt;=9,LOOKUP($H16,Year!$C$151:$DV$151,Year!$C$152:$DV$152)))))))</f>
        <v>0</v>
      </c>
      <c r="K16" s="81">
        <f ca="1">IF(ISNA(IF(OR(AND(YEAR($H$1)=YEAR(TODAY())+1,MONTH($H$1)&gt;=4),YEAR($H$1)&gt;YEAR(TODAY())+1,YEAR($H$1)&lt;YEAR(TODAY()),$H16=""),"",IF(AND(YEAR($H$1)=YEAR(TODAY())+1,MONTH($H$1)&lt;=3),LOOKUP($H16,Year!$C$241:$CQ$241,Year!$C$243:$CQ$243),IF(MONTH($H$1)&lt;=4,LOOKUP($H16,Year!$C$7:$DV$7,Year!$C$9:$DV$9),IF(AND(MONTH($H$1)&gt;=5,MONTH($H$1)&lt;=8),LOOKUP($H16,Year!$C$79:$DV$79,Year!$C$81:$DV$81),IF(MONTH($H$1)&gt;=9,LOOKUP($H16,Year!$C$151:$DV$151,Year!$C$153:$DV$153))))))),"",IF(OR(AND(YEAR($H$1)=YEAR(TODAY())+1,MONTH($H$1)&gt;=4),YEAR($H$1)&gt;YEAR(TODAY())+1,YEAR($H$1)&lt;YEAR(TODAY()),$H16=""),"",IF(AND(YEAR($H$1)=YEAR(TODAY())+1,MONTH($H$1)&lt;=3),LOOKUP($H16,Year!$C$241:$CQ$241,Year!$C$243:$CQ$243),IF(MONTH($H$1)&lt;=4,LOOKUP($H16,Year!$C$7:$DV$7,Year!$C$9:$DV$9),IF(AND(MONTH($H$1)&gt;=5,MONTH($H$1)&lt;=8),LOOKUP($H16,Year!$C$79:$DV$79,Year!$C$81:$DV$81),IF(MONTH($H$1)&gt;=9,LOOKUP($H16,Year!$C$151:$DV$151,Year!$C$153:$DV$153)))))))</f>
        <v>0</v>
      </c>
      <c r="L16" s="81">
        <f ca="1">IF(ISNA(IF(OR(AND(YEAR($H$1)=YEAR(TODAY())+1,MONTH($H$1)&gt;=4),YEAR($H$1)&gt;YEAR(TODAY())+1,YEAR($H$1)&lt;YEAR(TODAY()),$H16=""),"",IF(AND(YEAR($H$1)=YEAR(TODAY())+1,MONTH($H$1)&lt;=3),LOOKUP($H16,Year!$C$241:$CQ$241,Year!$C$244:$CQ$244),IF(MONTH($H$1)&lt;=4,LOOKUP($H16,Year!$C$7:$DV$7,Year!$C$10:$DV$10),IF(AND(MONTH($H$1)&gt;=5,MONTH($H$1)&lt;=8),LOOKUP($H16,Year!$C$79:$DV$79,Year!$C$82:$DV$82),IF(MONTH($H$1)&gt;=9,LOOKUP($H16,Year!$C$151:$DV$151,Year!$C$154:$DV$154))))))),"",IF(OR(AND(YEAR($H$1)=YEAR(TODAY())+1,MONTH($H$1)&gt;=4),YEAR($H$1)&gt;YEAR(TODAY())+1,YEAR($H$1)&lt;YEAR(TODAY()),$H16=""),"",IF(AND(YEAR($H$1)=YEAR(TODAY())+1,MONTH($H$1)&lt;=3),LOOKUP($H16,Year!$C$241:$CQ$241,Year!$C$244:$CQ$244),IF(MONTH($H$1)&lt;=4,LOOKUP($H16,Year!$C$7:$DV$7,Year!$C$10:$DV$10),IF(AND(MONTH($H$1)&gt;=5,MONTH($H$1)&lt;=8),LOOKUP($H16,Year!$C$79:$DV$79,Year!$C$82:$DV$82),IF(MONTH($H$1)&gt;=9,LOOKUP($H16,Year!$C$151:$DV$151,Year!$C$154:$DV$154)))))))</f>
        <v>0</v>
      </c>
      <c r="M16" s="171"/>
      <c r="N16" s="2">
        <f t="shared" si="5"/>
        <v>42754</v>
      </c>
      <c r="O16" s="75">
        <f t="shared" si="8"/>
        <v>5</v>
      </c>
      <c r="P16" s="81">
        <f ca="1">IF(ISNA(IF(OR(AND(YEAR($N$1)=YEAR(TODAY())+1,MONTH($N$1)&gt;=4),YEAR($N$1)&gt;YEAR(TODAY())+1,YEAR($N$1)&lt;YEAR(TODAY()),$N16=""),"",IF(AND(YEAR($N$1)=YEAR(TODAY())+1,MONTH($N$1)&lt;=3),LOOKUP($N16,Year!$C$241:$CQ$241,Year!$C$242:$CQ$242),IF(MONTH($N$1)&lt;=4,LOOKUP($N16,Year!$C$7:$DV$7,Year!$C$8:$DV$8),IF(AND(MONTH($N$1)&gt;=5,MONTH($N$1)&lt;=8),LOOKUP($N16,Year!$C$79:$DV$79,Year!$C$80:$DV$80),IF(MONTH($N$1)&gt;=9,LOOKUP($N16,Year!$C$151:$DV$151,Year!$C$152:$DV$152))))))),"",IF(OR(AND(YEAR($N$1)=YEAR(TODAY())+1,MONTH($N$1)&gt;=4),YEAR($N$1)&gt;YEAR(TODAY())+1,YEAR($N$1)&lt;YEAR(TODAY()),$N16=""),"",IF(AND(YEAR($N$1)=YEAR(TODAY())+1,MONTH($N$1)&lt;=3),LOOKUP($N16,Year!$C$241:$CQ$241,Year!$C$242:$CQ$242),IF(MONTH($N$1)&lt;=4,LOOKUP($N16,Year!$C$7:$DV$7,Year!$C$8:$DV$8),IF(AND(MONTH($N$1)&gt;=5,MONTH($N$1)&lt;=8),LOOKUP($N16,Year!$C$79:$DV$79,Year!$C$80:$DV$80),IF(MONTH($N$1)&gt;=9,LOOKUP($N16,Year!$C$151:$DV$151,Year!$C$152:$DV$152)))))))</f>
        <v>0</v>
      </c>
      <c r="Q16" s="81">
        <f ca="1">IF(ISNA(IF(OR(AND(YEAR($N$1)=YEAR(TODAY())+1,MONTH($N$1)&gt;=4),YEAR($N$1)&gt;YEAR(TODAY())+1,YEAR($N$1)&lt;YEAR(TODAY()),$N16=""),"",IF(AND(YEAR($N$1)=YEAR(TODAY())+1,MONTH($N$1)&lt;=3),LOOKUP($N16,Year!$C$241:$CQ$241,Year!$C$243:$CQ$243),IF(MONTH($N$1)&lt;=4,LOOKUP($N16,Year!$C$7:$DV$7,Year!$C$9:$DV$9),IF(AND(MONTH($N$1)&gt;=5,MONTH($N$1)&lt;=8),LOOKUP($N16,Year!$C$79:$DV$79,Year!$C$81:$DV$81),IF(MONTH($N$1)&gt;=9,LOOKUP($N16,Year!$C$151:$DV$151,Year!$C$153:$DV$153))))))),"",IF(OR(AND(YEAR($N$1)=YEAR(TODAY())+1,MONTH($N$1)&gt;=4),YEAR($N$1)&gt;YEAR(TODAY())+1,YEAR($N$1)&lt;YEAR(TODAY()),$N16=""),"",IF(AND(YEAR($N$1)=YEAR(TODAY())+1,MONTH($N$1)&lt;=3),LOOKUP($N16,Year!$C$241:$CQ$241,Year!$C$243:$CQ$243),IF(MONTH($N$1)&lt;=4,LOOKUP($N16,Year!$C$7:$DV$7,Year!$C$9:$DV$9),IF(AND(MONTH($N$1)&gt;=5,MONTH($N$1)&lt;=8),LOOKUP($N16,Year!$C$79:$DV$79,Year!$C$81:$DV$81),IF(MONTH($N$1)&gt;=9,LOOKUP($N16,Year!$C$151:$DV$151,Year!$C$153:$DV$153)))))))</f>
        <v>0</v>
      </c>
      <c r="R16" s="81">
        <f ca="1">IF(ISNA(IF(OR(AND(YEAR($N$1)=YEAR(TODAY())+1,MONTH($N$1)&gt;=4),YEAR($N$1)&gt;YEAR(TODAY())+1,YEAR($N$1)&lt;YEAR(TODAY()),$N16=""),"",IF(AND(YEAR($N$1)=YEAR(TODAY())+1,MONTH($N$1)&lt;=3),LOOKUP($N16,Year!$C$241:$CQ$241,Year!$C$244:$CQ$244),IF(MONTH($N$1)&lt;=4,LOOKUP($N16,Year!$C$7:$DV$7,Year!$C$10:$DV$10),IF(AND(MONTH($N$1)&gt;=5,MONTH($N$1)&lt;=8),LOOKUP($N16,Year!$C$79:$DV$79,Year!$C$82:$DV$82),IF(MONTH($N$1)&gt;=9,LOOKUP($N16,Year!$C$151:$DV$151,Year!$C$154:$DV$154))))))),"",IF(OR(AND(YEAR($N$1)=YEAR(TODAY())+1,MONTH($N$1)&gt;=4),YEAR($N$1)&gt;YEAR(TODAY())+1,YEAR($N$1)&lt;YEAR(TODAY()),$N16=""),"",IF(AND(YEAR($N$1)=YEAR(TODAY())+1,MONTH($N$1)&lt;=3),LOOKUP($N16,Year!$C$241:$CQ$241,Year!$C$244:$CQ$244),IF(MONTH($N$1)&lt;=4,LOOKUP($N16,Year!$C$7:$DV$7,Year!$C$10:$DV$10),IF(AND(MONTH($N$1)&gt;=5,MONTH($N$1)&lt;=8),LOOKUP($N16,Year!$C$79:$DV$79,Year!$C$82:$DV$82),IF(MONTH($N$1)&gt;=9,LOOKUP($N16,Year!$C$151:$DV$151,Year!$C$154:$DV$154)))))))</f>
        <v>0</v>
      </c>
    </row>
    <row r="17" spans="1:18" ht="13.5">
      <c r="A17" s="171"/>
      <c r="B17" s="2">
        <f t="shared" si="3"/>
        <v>42695</v>
      </c>
      <c r="C17" s="75">
        <f t="shared" si="6"/>
        <v>2</v>
      </c>
      <c r="D17" s="81">
        <f ca="1">IF(ISNA(IF(OR(AND(YEAR($B$1)=YEAR(TODAY())+1,MONTH($B$1)&gt;=4),YEAR($B$1)&gt;YEAR(TODAY())+1,YEAR($B$1)&lt;YEAR(TODAY()),$B17=""),"",IF(AND(YEAR($B$1)=YEAR(TODAY())+1,MONTH($B$1)&lt;=3),LOOKUP($B17,Year!$C$241:$CQ$241,Year!$C$242:$CQ$242),IF(MONTH($B$1)&lt;=4,LOOKUP($B17,Year!$C$7:$DV$7,Year!$C$8:$DV$8),IF(AND(MONTH($B$1)&gt;=5,MONTH($B$1)&lt;=8),LOOKUP($B17,Year!$C$79:$DV$79,Year!$C$80:$DV$80),IF(MONTH($B$1)&gt;=9,LOOKUP($B17,Year!$C$151:$DV$151,Year!$C$152:$DV$152))))))),"",IF(OR(AND(YEAR($B$1)=YEAR(TODAY())+1,MONTH($B$1)&gt;=4),YEAR($B$1)&gt;YEAR(TODAY())+1,YEAR($B$1)&lt;YEAR(TODAY()),$B17=""),"",IF(AND(YEAR($B$1)=YEAR(TODAY())+1,MONTH($B$1)&lt;=3),LOOKUP($B17,Year!$C$241:$CQ$241,Year!$C$242:$CQ$242),IF(MONTH($B$1)&lt;=4,LOOKUP($B17,Year!$C$7:$DV$7,Year!$C$8:$DV$8),IF(AND(MONTH($B$1)&gt;=5,MONTH($B$1)&lt;=8),LOOKUP($B17,Year!$C$79:$DV$79,Year!$C$80:$DV$80),IF(MONTH($B$1)&gt;=9,LOOKUP($B17,Year!$C$151:$DV$151,Year!$C$152:$DV$152)))))))</f>
        <v>0</v>
      </c>
      <c r="E17" s="81">
        <f ca="1">IF(ISNA(IF(OR(AND(YEAR($B$1)=YEAR(TODAY())+1,MONTH($B$1)&gt;=4),YEAR($B$1)&gt;YEAR(TODAY())+1,YEAR($B$1)&lt;YEAR(TODAY()),$B17=""),"",IF(AND(YEAR($B$1)=YEAR(TODAY())+1,MONTH($B$1)&lt;=3),LOOKUP($B17,Year!$C$241:$CQ$241,Year!$C$243:$CQ$243),IF(MONTH($B$1)&lt;=4,LOOKUP($B17,Year!$C$7:$DV$7,Year!$C$9:$DV$9),IF(AND(MONTH($B$1)&gt;=5,MONTH($B$1)&lt;=8),LOOKUP($B17,Year!$C$79:$DV$79,Year!$C$81:$DV$81),IF(MONTH($B$1)&gt;=9,LOOKUP($B17,Year!$C$151:$DV$151,Year!$C$153:$DV$153))))))),"",IF(OR(AND(YEAR($B$1)=YEAR(TODAY())+1,MONTH($B$1)&gt;=4),YEAR($B$1)&gt;YEAR(TODAY())+1,YEAR($B$1)&lt;YEAR(TODAY()),$B17=""),"",IF(AND(YEAR($B$1)=YEAR(TODAY())+1,MONTH($B$1)&lt;=3),LOOKUP($B17,Year!$C$241:$CQ$241,Year!$C$243:$CQ$243),IF(MONTH($B$1)&lt;=4,LOOKUP($B17,Year!$C$7:$DV$7,Year!$C$9:$DV$9),IF(AND(MONTH($B$1)&gt;=5,MONTH($B$1)&lt;=8),LOOKUP($B17,Year!$C$79:$DV$79,Year!$C$81:$DV$81),IF(MONTH($B$1)&gt;=9,LOOKUP($B17,Year!$C$151:$DV$151,Year!$C$153:$DV$153)))))))</f>
        <v>0</v>
      </c>
      <c r="F17" s="81">
        <f ca="1">IF(ISNA(IF(OR(AND(YEAR($B$1)=YEAR(TODAY())+1,MONTH($B$1)&gt;=4),YEAR($B$1)&gt;YEAR(TODAY())+1,YEAR($B$1)&lt;YEAR(TODAY()),$B17=""),"",IF(AND(YEAR($B$1)=YEAR(TODAY())+1,MONTH($B$1)&lt;=3),LOOKUP($B17,Year!$C$241:$CQ$241,Year!$C$244:$CQ$244),IF(MONTH($B$1)&lt;=4,LOOKUP($B17,Year!$C$7:$DV$7,Year!$C$10:$DV$10),IF(AND(MONTH($B$1)&gt;=5,MONTH($B$1)&lt;=8),LOOKUP($B17,Year!$C$79:$DV$79,Year!$C$82:$DV$82),IF(MONTH($B$1)&gt;=9,LOOKUP($B17,Year!$C$151:$DV$151,Year!$C$154:$DV$154))))))),"",IF(OR(AND(YEAR($B$1)=YEAR(TODAY())+1,MONTH($B$1)&gt;=4),YEAR($B$1)&gt;YEAR(TODAY())+1,YEAR($B$1)&lt;YEAR(TODAY()),$B17=""),"",IF(AND(YEAR($B$1)=YEAR(TODAY())+1,MONTH($B$1)&lt;=3),LOOKUP($B17,Year!$C$241:$CQ$241,Year!$C$244:$CQ$244),IF(MONTH($B$1)&lt;=4,LOOKUP($B17,Year!$C$7:$DV$7,Year!$C$10:$DV$10),IF(AND(MONTH($B$1)&gt;=5,MONTH($B$1)&lt;=8),LOOKUP($B17,Year!$C$79:$DV$79,Year!$C$82:$DV$82),IF(MONTH($B$1)&gt;=9,LOOKUP($B17,Year!$C$151:$DV$151,Year!$C$154:$DV$154)))))))</f>
        <v>0</v>
      </c>
      <c r="G17" s="171"/>
      <c r="H17" s="2">
        <f t="shared" si="4"/>
        <v>42725</v>
      </c>
      <c r="I17" s="75">
        <f t="shared" si="7"/>
        <v>4</v>
      </c>
      <c r="J17" s="81">
        <f ca="1">IF(ISNA(IF(OR(AND(YEAR($H$1)=YEAR(TODAY())+1,MONTH($H$1)&gt;=4),YEAR($H$1)&gt;YEAR(TODAY())+1,YEAR($H$1)&lt;YEAR(TODAY()),$H17=""),"",IF(AND(YEAR($H$1)=YEAR(TODAY())+1,MONTH($H$1)&lt;=3),LOOKUP($H17,Year!$C$241:$CQ$241,Year!$C$242:$CQ$242),IF(MONTH($H$1)&lt;=4,LOOKUP($H17,Year!$C$7:$DV$7,Year!$C$8:$DV$8),IF(AND(MONTH($H$1)&gt;=5,MONTH($H$1)&lt;=8),LOOKUP($H17,Year!$C$79:$DV$79,Year!$C$80:$DV$80),IF(MONTH($H$1)&gt;=9,LOOKUP($H17,Year!$C$151:$DV$151,Year!$C$152:$DV$152))))))),"",IF(OR(AND(YEAR($H$1)=YEAR(TODAY())+1,MONTH($H$1)&gt;=4),YEAR($H$1)&gt;YEAR(TODAY())+1,YEAR($H$1)&lt;YEAR(TODAY()),$H17=""),"",IF(AND(YEAR($H$1)=YEAR(TODAY())+1,MONTH($H$1)&lt;=3),LOOKUP($H17,Year!$C$241:$CQ$241,Year!$C$242:$CQ$242),IF(MONTH($H$1)&lt;=4,LOOKUP($H17,Year!$C$7:$DV$7,Year!$C$8:$DV$8),IF(AND(MONTH($H$1)&gt;=5,MONTH($H$1)&lt;=8),LOOKUP($H17,Year!$C$79:$DV$79,Year!$C$80:$DV$80),IF(MONTH($H$1)&gt;=9,LOOKUP($H17,Year!$C$151:$DV$151,Year!$C$152:$DV$152)))))))</f>
        <v>0</v>
      </c>
      <c r="K17" s="81">
        <f ca="1">IF(ISNA(IF(OR(AND(YEAR($H$1)=YEAR(TODAY())+1,MONTH($H$1)&gt;=4),YEAR($H$1)&gt;YEAR(TODAY())+1,YEAR($H$1)&lt;YEAR(TODAY()),$H17=""),"",IF(AND(YEAR($H$1)=YEAR(TODAY())+1,MONTH($H$1)&lt;=3),LOOKUP($H17,Year!$C$241:$CQ$241,Year!$C$243:$CQ$243),IF(MONTH($H$1)&lt;=4,LOOKUP($H17,Year!$C$7:$DV$7,Year!$C$9:$DV$9),IF(AND(MONTH($H$1)&gt;=5,MONTH($H$1)&lt;=8),LOOKUP($H17,Year!$C$79:$DV$79,Year!$C$81:$DV$81),IF(MONTH($H$1)&gt;=9,LOOKUP($H17,Year!$C$151:$DV$151,Year!$C$153:$DV$153))))))),"",IF(OR(AND(YEAR($H$1)=YEAR(TODAY())+1,MONTH($H$1)&gt;=4),YEAR($H$1)&gt;YEAR(TODAY())+1,YEAR($H$1)&lt;YEAR(TODAY()),$H17=""),"",IF(AND(YEAR($H$1)=YEAR(TODAY())+1,MONTH($H$1)&lt;=3),LOOKUP($H17,Year!$C$241:$CQ$241,Year!$C$243:$CQ$243),IF(MONTH($H$1)&lt;=4,LOOKUP($H17,Year!$C$7:$DV$7,Year!$C$9:$DV$9),IF(AND(MONTH($H$1)&gt;=5,MONTH($H$1)&lt;=8),LOOKUP($H17,Year!$C$79:$DV$79,Year!$C$81:$DV$81),IF(MONTH($H$1)&gt;=9,LOOKUP($H17,Year!$C$151:$DV$151,Year!$C$153:$DV$153)))))))</f>
        <v>0</v>
      </c>
      <c r="L17" s="81">
        <f ca="1">IF(ISNA(IF(OR(AND(YEAR($H$1)=YEAR(TODAY())+1,MONTH($H$1)&gt;=4),YEAR($H$1)&gt;YEAR(TODAY())+1,YEAR($H$1)&lt;YEAR(TODAY()),$H17=""),"",IF(AND(YEAR($H$1)=YEAR(TODAY())+1,MONTH($H$1)&lt;=3),LOOKUP($H17,Year!$C$241:$CQ$241,Year!$C$244:$CQ$244),IF(MONTH($H$1)&lt;=4,LOOKUP($H17,Year!$C$7:$DV$7,Year!$C$10:$DV$10),IF(AND(MONTH($H$1)&gt;=5,MONTH($H$1)&lt;=8),LOOKUP($H17,Year!$C$79:$DV$79,Year!$C$82:$DV$82),IF(MONTH($H$1)&gt;=9,LOOKUP($H17,Year!$C$151:$DV$151,Year!$C$154:$DV$154))))))),"",IF(OR(AND(YEAR($H$1)=YEAR(TODAY())+1,MONTH($H$1)&gt;=4),YEAR($H$1)&gt;YEAR(TODAY())+1,YEAR($H$1)&lt;YEAR(TODAY()),$H17=""),"",IF(AND(YEAR($H$1)=YEAR(TODAY())+1,MONTH($H$1)&lt;=3),LOOKUP($H17,Year!$C$241:$CQ$241,Year!$C$244:$CQ$244),IF(MONTH($H$1)&lt;=4,LOOKUP($H17,Year!$C$7:$DV$7,Year!$C$10:$DV$10),IF(AND(MONTH($H$1)&gt;=5,MONTH($H$1)&lt;=8),LOOKUP($H17,Year!$C$79:$DV$79,Year!$C$82:$DV$82),IF(MONTH($H$1)&gt;=9,LOOKUP($H17,Year!$C$151:$DV$151,Year!$C$154:$DV$154)))))))</f>
        <v>0</v>
      </c>
      <c r="M17" s="171"/>
      <c r="N17" s="2">
        <f t="shared" si="5"/>
        <v>42755</v>
      </c>
      <c r="O17" s="75">
        <f t="shared" si="8"/>
        <v>6</v>
      </c>
      <c r="P17" s="81">
        <f ca="1">IF(ISNA(IF(OR(AND(YEAR($N$1)=YEAR(TODAY())+1,MONTH($N$1)&gt;=4),YEAR($N$1)&gt;YEAR(TODAY())+1,YEAR($N$1)&lt;YEAR(TODAY()),$N17=""),"",IF(AND(YEAR($N$1)=YEAR(TODAY())+1,MONTH($N$1)&lt;=3),LOOKUP($N17,Year!$C$241:$CQ$241,Year!$C$242:$CQ$242),IF(MONTH($N$1)&lt;=4,LOOKUP($N17,Year!$C$7:$DV$7,Year!$C$8:$DV$8),IF(AND(MONTH($N$1)&gt;=5,MONTH($N$1)&lt;=8),LOOKUP($N17,Year!$C$79:$DV$79,Year!$C$80:$DV$80),IF(MONTH($N$1)&gt;=9,LOOKUP($N17,Year!$C$151:$DV$151,Year!$C$152:$DV$152))))))),"",IF(OR(AND(YEAR($N$1)=YEAR(TODAY())+1,MONTH($N$1)&gt;=4),YEAR($N$1)&gt;YEAR(TODAY())+1,YEAR($N$1)&lt;YEAR(TODAY()),$N17=""),"",IF(AND(YEAR($N$1)=YEAR(TODAY())+1,MONTH($N$1)&lt;=3),LOOKUP($N17,Year!$C$241:$CQ$241,Year!$C$242:$CQ$242),IF(MONTH($N$1)&lt;=4,LOOKUP($N17,Year!$C$7:$DV$7,Year!$C$8:$DV$8),IF(AND(MONTH($N$1)&gt;=5,MONTH($N$1)&lt;=8),LOOKUP($N17,Year!$C$79:$DV$79,Year!$C$80:$DV$80),IF(MONTH($N$1)&gt;=9,LOOKUP($N17,Year!$C$151:$DV$151,Year!$C$152:$DV$152)))))))</f>
        <v>0</v>
      </c>
      <c r="Q17" s="81">
        <f ca="1">IF(ISNA(IF(OR(AND(YEAR($N$1)=YEAR(TODAY())+1,MONTH($N$1)&gt;=4),YEAR($N$1)&gt;YEAR(TODAY())+1,YEAR($N$1)&lt;YEAR(TODAY()),$N17=""),"",IF(AND(YEAR($N$1)=YEAR(TODAY())+1,MONTH($N$1)&lt;=3),LOOKUP($N17,Year!$C$241:$CQ$241,Year!$C$243:$CQ$243),IF(MONTH($N$1)&lt;=4,LOOKUP($N17,Year!$C$7:$DV$7,Year!$C$9:$DV$9),IF(AND(MONTH($N$1)&gt;=5,MONTH($N$1)&lt;=8),LOOKUP($N17,Year!$C$79:$DV$79,Year!$C$81:$DV$81),IF(MONTH($N$1)&gt;=9,LOOKUP($N17,Year!$C$151:$DV$151,Year!$C$153:$DV$153))))))),"",IF(OR(AND(YEAR($N$1)=YEAR(TODAY())+1,MONTH($N$1)&gt;=4),YEAR($N$1)&gt;YEAR(TODAY())+1,YEAR($N$1)&lt;YEAR(TODAY()),$N17=""),"",IF(AND(YEAR($N$1)=YEAR(TODAY())+1,MONTH($N$1)&lt;=3),LOOKUP($N17,Year!$C$241:$CQ$241,Year!$C$243:$CQ$243),IF(MONTH($N$1)&lt;=4,LOOKUP($N17,Year!$C$7:$DV$7,Year!$C$9:$DV$9),IF(AND(MONTH($N$1)&gt;=5,MONTH($N$1)&lt;=8),LOOKUP($N17,Year!$C$79:$DV$79,Year!$C$81:$DV$81),IF(MONTH($N$1)&gt;=9,LOOKUP($N17,Year!$C$151:$DV$151,Year!$C$153:$DV$153)))))))</f>
        <v>0</v>
      </c>
      <c r="R17" s="81">
        <f ca="1">IF(ISNA(IF(OR(AND(YEAR($N$1)=YEAR(TODAY())+1,MONTH($N$1)&gt;=4),YEAR($N$1)&gt;YEAR(TODAY())+1,YEAR($N$1)&lt;YEAR(TODAY()),$N17=""),"",IF(AND(YEAR($N$1)=YEAR(TODAY())+1,MONTH($N$1)&lt;=3),LOOKUP($N17,Year!$C$241:$CQ$241,Year!$C$244:$CQ$244),IF(MONTH($N$1)&lt;=4,LOOKUP($N17,Year!$C$7:$DV$7,Year!$C$10:$DV$10),IF(AND(MONTH($N$1)&gt;=5,MONTH($N$1)&lt;=8),LOOKUP($N17,Year!$C$79:$DV$79,Year!$C$82:$DV$82),IF(MONTH($N$1)&gt;=9,LOOKUP($N17,Year!$C$151:$DV$151,Year!$C$154:$DV$154))))))),"",IF(OR(AND(YEAR($N$1)=YEAR(TODAY())+1,MONTH($N$1)&gt;=4),YEAR($N$1)&gt;YEAR(TODAY())+1,YEAR($N$1)&lt;YEAR(TODAY()),$N17=""),"",IF(AND(YEAR($N$1)=YEAR(TODAY())+1,MONTH($N$1)&lt;=3),LOOKUP($N17,Year!$C$241:$CQ$241,Year!$C$244:$CQ$244),IF(MONTH($N$1)&lt;=4,LOOKUP($N17,Year!$C$7:$DV$7,Year!$C$10:$DV$10),IF(AND(MONTH($N$1)&gt;=5,MONTH($N$1)&lt;=8),LOOKUP($N17,Year!$C$79:$DV$79,Year!$C$82:$DV$82),IF(MONTH($N$1)&gt;=9,LOOKUP($N17,Year!$C$151:$DV$151,Year!$C$154:$DV$154)))))))</f>
        <v>0</v>
      </c>
    </row>
    <row r="18" spans="1:18" ht="13.5">
      <c r="A18" s="171"/>
      <c r="B18" s="2">
        <f t="shared" si="3"/>
        <v>42696</v>
      </c>
      <c r="C18" s="75">
        <f t="shared" si="6"/>
        <v>3</v>
      </c>
      <c r="D18" s="81">
        <f ca="1">IF(ISNA(IF(OR(AND(YEAR($B$1)=YEAR(TODAY())+1,MONTH($B$1)&gt;=4),YEAR($B$1)&gt;YEAR(TODAY())+1,YEAR($B$1)&lt;YEAR(TODAY()),$B18=""),"",IF(AND(YEAR($B$1)=YEAR(TODAY())+1,MONTH($B$1)&lt;=3),LOOKUP($B18,Year!$C$241:$CQ$241,Year!$C$242:$CQ$242),IF(MONTH($B$1)&lt;=4,LOOKUP($B18,Year!$C$7:$DV$7,Year!$C$8:$DV$8),IF(AND(MONTH($B$1)&gt;=5,MONTH($B$1)&lt;=8),LOOKUP($B18,Year!$C$79:$DV$79,Year!$C$80:$DV$80),IF(MONTH($B$1)&gt;=9,LOOKUP($B18,Year!$C$151:$DV$151,Year!$C$152:$DV$152))))))),"",IF(OR(AND(YEAR($B$1)=YEAR(TODAY())+1,MONTH($B$1)&gt;=4),YEAR($B$1)&gt;YEAR(TODAY())+1,YEAR($B$1)&lt;YEAR(TODAY()),$B18=""),"",IF(AND(YEAR($B$1)=YEAR(TODAY())+1,MONTH($B$1)&lt;=3),LOOKUP($B18,Year!$C$241:$CQ$241,Year!$C$242:$CQ$242),IF(MONTH($B$1)&lt;=4,LOOKUP($B18,Year!$C$7:$DV$7,Year!$C$8:$DV$8),IF(AND(MONTH($B$1)&gt;=5,MONTH($B$1)&lt;=8),LOOKUP($B18,Year!$C$79:$DV$79,Year!$C$80:$DV$80),IF(MONTH($B$1)&gt;=9,LOOKUP($B18,Year!$C$151:$DV$151,Year!$C$152:$DV$152)))))))</f>
        <v>0</v>
      </c>
      <c r="E18" s="81">
        <f ca="1">IF(ISNA(IF(OR(AND(YEAR($B$1)=YEAR(TODAY())+1,MONTH($B$1)&gt;=4),YEAR($B$1)&gt;YEAR(TODAY())+1,YEAR($B$1)&lt;YEAR(TODAY()),$B18=""),"",IF(AND(YEAR($B$1)=YEAR(TODAY())+1,MONTH($B$1)&lt;=3),LOOKUP($B18,Year!$C$241:$CQ$241,Year!$C$243:$CQ$243),IF(MONTH($B$1)&lt;=4,LOOKUP($B18,Year!$C$7:$DV$7,Year!$C$9:$DV$9),IF(AND(MONTH($B$1)&gt;=5,MONTH($B$1)&lt;=8),LOOKUP($B18,Year!$C$79:$DV$79,Year!$C$81:$DV$81),IF(MONTH($B$1)&gt;=9,LOOKUP($B18,Year!$C$151:$DV$151,Year!$C$153:$DV$153))))))),"",IF(OR(AND(YEAR($B$1)=YEAR(TODAY())+1,MONTH($B$1)&gt;=4),YEAR($B$1)&gt;YEAR(TODAY())+1,YEAR($B$1)&lt;YEAR(TODAY()),$B18=""),"",IF(AND(YEAR($B$1)=YEAR(TODAY())+1,MONTH($B$1)&lt;=3),LOOKUP($B18,Year!$C$241:$CQ$241,Year!$C$243:$CQ$243),IF(MONTH($B$1)&lt;=4,LOOKUP($B18,Year!$C$7:$DV$7,Year!$C$9:$DV$9),IF(AND(MONTH($B$1)&gt;=5,MONTH($B$1)&lt;=8),LOOKUP($B18,Year!$C$79:$DV$79,Year!$C$81:$DV$81),IF(MONTH($B$1)&gt;=9,LOOKUP($B18,Year!$C$151:$DV$151,Year!$C$153:$DV$153)))))))</f>
        <v>0</v>
      </c>
      <c r="F18" s="81">
        <f ca="1">IF(ISNA(IF(OR(AND(YEAR($B$1)=YEAR(TODAY())+1,MONTH($B$1)&gt;=4),YEAR($B$1)&gt;YEAR(TODAY())+1,YEAR($B$1)&lt;YEAR(TODAY()),$B18=""),"",IF(AND(YEAR($B$1)=YEAR(TODAY())+1,MONTH($B$1)&lt;=3),LOOKUP($B18,Year!$C$241:$CQ$241,Year!$C$244:$CQ$244),IF(MONTH($B$1)&lt;=4,LOOKUP($B18,Year!$C$7:$DV$7,Year!$C$10:$DV$10),IF(AND(MONTH($B$1)&gt;=5,MONTH($B$1)&lt;=8),LOOKUP($B18,Year!$C$79:$DV$79,Year!$C$82:$DV$82),IF(MONTH($B$1)&gt;=9,LOOKUP($B18,Year!$C$151:$DV$151,Year!$C$154:$DV$154))))))),"",IF(OR(AND(YEAR($B$1)=YEAR(TODAY())+1,MONTH($B$1)&gt;=4),YEAR($B$1)&gt;YEAR(TODAY())+1,YEAR($B$1)&lt;YEAR(TODAY()),$B18=""),"",IF(AND(YEAR($B$1)=YEAR(TODAY())+1,MONTH($B$1)&lt;=3),LOOKUP($B18,Year!$C$241:$CQ$241,Year!$C$244:$CQ$244),IF(MONTH($B$1)&lt;=4,LOOKUP($B18,Year!$C$7:$DV$7,Year!$C$10:$DV$10),IF(AND(MONTH($B$1)&gt;=5,MONTH($B$1)&lt;=8),LOOKUP($B18,Year!$C$79:$DV$79,Year!$C$82:$DV$82),IF(MONTH($B$1)&gt;=9,LOOKUP($B18,Year!$C$151:$DV$151,Year!$C$154:$DV$154)))))))</f>
        <v>0</v>
      </c>
      <c r="G18" s="171"/>
      <c r="H18" s="2">
        <f t="shared" si="4"/>
        <v>42726</v>
      </c>
      <c r="I18" s="75">
        <f t="shared" si="7"/>
        <v>5</v>
      </c>
      <c r="J18" s="81">
        <f ca="1">IF(ISNA(IF(OR(AND(YEAR($H$1)=YEAR(TODAY())+1,MONTH($H$1)&gt;=4),YEAR($H$1)&gt;YEAR(TODAY())+1,YEAR($H$1)&lt;YEAR(TODAY()),$H18=""),"",IF(AND(YEAR($H$1)=YEAR(TODAY())+1,MONTH($H$1)&lt;=3),LOOKUP($H18,Year!$C$241:$CQ$241,Year!$C$242:$CQ$242),IF(MONTH($H$1)&lt;=4,LOOKUP($H18,Year!$C$7:$DV$7,Year!$C$8:$DV$8),IF(AND(MONTH($H$1)&gt;=5,MONTH($H$1)&lt;=8),LOOKUP($H18,Year!$C$79:$DV$79,Year!$C$80:$DV$80),IF(MONTH($H$1)&gt;=9,LOOKUP($H18,Year!$C$151:$DV$151,Year!$C$152:$DV$152))))))),"",IF(OR(AND(YEAR($H$1)=YEAR(TODAY())+1,MONTH($H$1)&gt;=4),YEAR($H$1)&gt;YEAR(TODAY())+1,YEAR($H$1)&lt;YEAR(TODAY()),$H18=""),"",IF(AND(YEAR($H$1)=YEAR(TODAY())+1,MONTH($H$1)&lt;=3),LOOKUP($H18,Year!$C$241:$CQ$241,Year!$C$242:$CQ$242),IF(MONTH($H$1)&lt;=4,LOOKUP($H18,Year!$C$7:$DV$7,Year!$C$8:$DV$8),IF(AND(MONTH($H$1)&gt;=5,MONTH($H$1)&lt;=8),LOOKUP($H18,Year!$C$79:$DV$79,Year!$C$80:$DV$80),IF(MONTH($H$1)&gt;=9,LOOKUP($H18,Year!$C$151:$DV$151,Year!$C$152:$DV$152)))))))</f>
        <v>0</v>
      </c>
      <c r="K18" s="81">
        <f ca="1">IF(ISNA(IF(OR(AND(YEAR($H$1)=YEAR(TODAY())+1,MONTH($H$1)&gt;=4),YEAR($H$1)&gt;YEAR(TODAY())+1,YEAR($H$1)&lt;YEAR(TODAY()),$H18=""),"",IF(AND(YEAR($H$1)=YEAR(TODAY())+1,MONTH($H$1)&lt;=3),LOOKUP($H18,Year!$C$241:$CQ$241,Year!$C$243:$CQ$243),IF(MONTH($H$1)&lt;=4,LOOKUP($H18,Year!$C$7:$DV$7,Year!$C$9:$DV$9),IF(AND(MONTH($H$1)&gt;=5,MONTH($H$1)&lt;=8),LOOKUP($H18,Year!$C$79:$DV$79,Year!$C$81:$DV$81),IF(MONTH($H$1)&gt;=9,LOOKUP($H18,Year!$C$151:$DV$151,Year!$C$153:$DV$153))))))),"",IF(OR(AND(YEAR($H$1)=YEAR(TODAY())+1,MONTH($H$1)&gt;=4),YEAR($H$1)&gt;YEAR(TODAY())+1,YEAR($H$1)&lt;YEAR(TODAY()),$H18=""),"",IF(AND(YEAR($H$1)=YEAR(TODAY())+1,MONTH($H$1)&lt;=3),LOOKUP($H18,Year!$C$241:$CQ$241,Year!$C$243:$CQ$243),IF(MONTH($H$1)&lt;=4,LOOKUP($H18,Year!$C$7:$DV$7,Year!$C$9:$DV$9),IF(AND(MONTH($H$1)&gt;=5,MONTH($H$1)&lt;=8),LOOKUP($H18,Year!$C$79:$DV$79,Year!$C$81:$DV$81),IF(MONTH($H$1)&gt;=9,LOOKUP($H18,Year!$C$151:$DV$151,Year!$C$153:$DV$153)))))))</f>
        <v>0</v>
      </c>
      <c r="L18" s="81">
        <f ca="1">IF(ISNA(IF(OR(AND(YEAR($H$1)=YEAR(TODAY())+1,MONTH($H$1)&gt;=4),YEAR($H$1)&gt;YEAR(TODAY())+1,YEAR($H$1)&lt;YEAR(TODAY()),$H18=""),"",IF(AND(YEAR($H$1)=YEAR(TODAY())+1,MONTH($H$1)&lt;=3),LOOKUP($H18,Year!$C$241:$CQ$241,Year!$C$244:$CQ$244),IF(MONTH($H$1)&lt;=4,LOOKUP($H18,Year!$C$7:$DV$7,Year!$C$10:$DV$10),IF(AND(MONTH($H$1)&gt;=5,MONTH($H$1)&lt;=8),LOOKUP($H18,Year!$C$79:$DV$79,Year!$C$82:$DV$82),IF(MONTH($H$1)&gt;=9,LOOKUP($H18,Year!$C$151:$DV$151,Year!$C$154:$DV$154))))))),"",IF(OR(AND(YEAR($H$1)=YEAR(TODAY())+1,MONTH($H$1)&gt;=4),YEAR($H$1)&gt;YEAR(TODAY())+1,YEAR($H$1)&lt;YEAR(TODAY()),$H18=""),"",IF(AND(YEAR($H$1)=YEAR(TODAY())+1,MONTH($H$1)&lt;=3),LOOKUP($H18,Year!$C$241:$CQ$241,Year!$C$244:$CQ$244),IF(MONTH($H$1)&lt;=4,LOOKUP($H18,Year!$C$7:$DV$7,Year!$C$10:$DV$10),IF(AND(MONTH($H$1)&gt;=5,MONTH($H$1)&lt;=8),LOOKUP($H18,Year!$C$79:$DV$79,Year!$C$82:$DV$82),IF(MONTH($H$1)&gt;=9,LOOKUP($H18,Year!$C$151:$DV$151,Year!$C$154:$DV$154)))))))</f>
        <v>0</v>
      </c>
      <c r="M18" s="171"/>
      <c r="N18" s="2">
        <f t="shared" si="5"/>
        <v>42758</v>
      </c>
      <c r="O18" s="75">
        <f t="shared" si="8"/>
        <v>2</v>
      </c>
      <c r="P18" s="81">
        <f ca="1">IF(ISNA(IF(OR(AND(YEAR($N$1)=YEAR(TODAY())+1,MONTH($N$1)&gt;=4),YEAR($N$1)&gt;YEAR(TODAY())+1,YEAR($N$1)&lt;YEAR(TODAY()),$N18=""),"",IF(AND(YEAR($N$1)=YEAR(TODAY())+1,MONTH($N$1)&lt;=3),LOOKUP($N18,Year!$C$241:$CQ$241,Year!$C$242:$CQ$242),IF(MONTH($N$1)&lt;=4,LOOKUP($N18,Year!$C$7:$DV$7,Year!$C$8:$DV$8),IF(AND(MONTH($N$1)&gt;=5,MONTH($N$1)&lt;=8),LOOKUP($N18,Year!$C$79:$DV$79,Year!$C$80:$DV$80),IF(MONTH($N$1)&gt;=9,LOOKUP($N18,Year!$C$151:$DV$151,Year!$C$152:$DV$152))))))),"",IF(OR(AND(YEAR($N$1)=YEAR(TODAY())+1,MONTH($N$1)&gt;=4),YEAR($N$1)&gt;YEAR(TODAY())+1,YEAR($N$1)&lt;YEAR(TODAY()),$N18=""),"",IF(AND(YEAR($N$1)=YEAR(TODAY())+1,MONTH($N$1)&lt;=3),LOOKUP($N18,Year!$C$241:$CQ$241,Year!$C$242:$CQ$242),IF(MONTH($N$1)&lt;=4,LOOKUP($N18,Year!$C$7:$DV$7,Year!$C$8:$DV$8),IF(AND(MONTH($N$1)&gt;=5,MONTH($N$1)&lt;=8),LOOKUP($N18,Year!$C$79:$DV$79,Year!$C$80:$DV$80),IF(MONTH($N$1)&gt;=9,LOOKUP($N18,Year!$C$151:$DV$151,Year!$C$152:$DV$152)))))))</f>
        <v>0</v>
      </c>
      <c r="Q18" s="81">
        <f ca="1">IF(ISNA(IF(OR(AND(YEAR($N$1)=YEAR(TODAY())+1,MONTH($N$1)&gt;=4),YEAR($N$1)&gt;YEAR(TODAY())+1,YEAR($N$1)&lt;YEAR(TODAY()),$N18=""),"",IF(AND(YEAR($N$1)=YEAR(TODAY())+1,MONTH($N$1)&lt;=3),LOOKUP($N18,Year!$C$241:$CQ$241,Year!$C$243:$CQ$243),IF(MONTH($N$1)&lt;=4,LOOKUP($N18,Year!$C$7:$DV$7,Year!$C$9:$DV$9),IF(AND(MONTH($N$1)&gt;=5,MONTH($N$1)&lt;=8),LOOKUP($N18,Year!$C$79:$DV$79,Year!$C$81:$DV$81),IF(MONTH($N$1)&gt;=9,LOOKUP($N18,Year!$C$151:$DV$151,Year!$C$153:$DV$153))))))),"",IF(OR(AND(YEAR($N$1)=YEAR(TODAY())+1,MONTH($N$1)&gt;=4),YEAR($N$1)&gt;YEAR(TODAY())+1,YEAR($N$1)&lt;YEAR(TODAY()),$N18=""),"",IF(AND(YEAR($N$1)=YEAR(TODAY())+1,MONTH($N$1)&lt;=3),LOOKUP($N18,Year!$C$241:$CQ$241,Year!$C$243:$CQ$243),IF(MONTH($N$1)&lt;=4,LOOKUP($N18,Year!$C$7:$DV$7,Year!$C$9:$DV$9),IF(AND(MONTH($N$1)&gt;=5,MONTH($N$1)&lt;=8),LOOKUP($N18,Year!$C$79:$DV$79,Year!$C$81:$DV$81),IF(MONTH($N$1)&gt;=9,LOOKUP($N18,Year!$C$151:$DV$151,Year!$C$153:$DV$153)))))))</f>
        <v>0</v>
      </c>
      <c r="R18" s="81">
        <f ca="1">IF(ISNA(IF(OR(AND(YEAR($N$1)=YEAR(TODAY())+1,MONTH($N$1)&gt;=4),YEAR($N$1)&gt;YEAR(TODAY())+1,YEAR($N$1)&lt;YEAR(TODAY()),$N18=""),"",IF(AND(YEAR($N$1)=YEAR(TODAY())+1,MONTH($N$1)&lt;=3),LOOKUP($N18,Year!$C$241:$CQ$241,Year!$C$244:$CQ$244),IF(MONTH($N$1)&lt;=4,LOOKUP($N18,Year!$C$7:$DV$7,Year!$C$10:$DV$10),IF(AND(MONTH($N$1)&gt;=5,MONTH($N$1)&lt;=8),LOOKUP($N18,Year!$C$79:$DV$79,Year!$C$82:$DV$82),IF(MONTH($N$1)&gt;=9,LOOKUP($N18,Year!$C$151:$DV$151,Year!$C$154:$DV$154))))))),"",IF(OR(AND(YEAR($N$1)=YEAR(TODAY())+1,MONTH($N$1)&gt;=4),YEAR($N$1)&gt;YEAR(TODAY())+1,YEAR($N$1)&lt;YEAR(TODAY()),$N18=""),"",IF(AND(YEAR($N$1)=YEAR(TODAY())+1,MONTH($N$1)&lt;=3),LOOKUP($N18,Year!$C$241:$CQ$241,Year!$C$244:$CQ$244),IF(MONTH($N$1)&lt;=4,LOOKUP($N18,Year!$C$7:$DV$7,Year!$C$10:$DV$10),IF(AND(MONTH($N$1)&gt;=5,MONTH($N$1)&lt;=8),LOOKUP($N18,Year!$C$79:$DV$79,Year!$C$82:$DV$82),IF(MONTH($N$1)&gt;=9,LOOKUP($N18,Year!$C$151:$DV$151,Year!$C$154:$DV$154)))))))</f>
        <v>0</v>
      </c>
    </row>
    <row r="19" spans="1:18" ht="13.5">
      <c r="A19" s="171"/>
      <c r="B19" s="2">
        <f t="shared" si="3"/>
        <v>42697</v>
      </c>
      <c r="C19" s="75">
        <f t="shared" si="6"/>
        <v>4</v>
      </c>
      <c r="D19" s="81">
        <f ca="1">IF(ISNA(IF(OR(AND(YEAR($B$1)=YEAR(TODAY())+1,MONTH($B$1)&gt;=4),YEAR($B$1)&gt;YEAR(TODAY())+1,YEAR($B$1)&lt;YEAR(TODAY()),$B19=""),"",IF(AND(YEAR($B$1)=YEAR(TODAY())+1,MONTH($B$1)&lt;=3),LOOKUP($B19,Year!$C$241:$CQ$241,Year!$C$242:$CQ$242),IF(MONTH($B$1)&lt;=4,LOOKUP($B19,Year!$C$7:$DV$7,Year!$C$8:$DV$8),IF(AND(MONTH($B$1)&gt;=5,MONTH($B$1)&lt;=8),LOOKUP($B19,Year!$C$79:$DV$79,Year!$C$80:$DV$80),IF(MONTH($B$1)&gt;=9,LOOKUP($B19,Year!$C$151:$DV$151,Year!$C$152:$DV$152))))))),"",IF(OR(AND(YEAR($B$1)=YEAR(TODAY())+1,MONTH($B$1)&gt;=4),YEAR($B$1)&gt;YEAR(TODAY())+1,YEAR($B$1)&lt;YEAR(TODAY()),$B19=""),"",IF(AND(YEAR($B$1)=YEAR(TODAY())+1,MONTH($B$1)&lt;=3),LOOKUP($B19,Year!$C$241:$CQ$241,Year!$C$242:$CQ$242),IF(MONTH($B$1)&lt;=4,LOOKUP($B19,Year!$C$7:$DV$7,Year!$C$8:$DV$8),IF(AND(MONTH($B$1)&gt;=5,MONTH($B$1)&lt;=8),LOOKUP($B19,Year!$C$79:$DV$79,Year!$C$80:$DV$80),IF(MONTH($B$1)&gt;=9,LOOKUP($B19,Year!$C$151:$DV$151,Year!$C$152:$DV$152)))))))</f>
        <v>0</v>
      </c>
      <c r="E19" s="81">
        <f ca="1">IF(ISNA(IF(OR(AND(YEAR($B$1)=YEAR(TODAY())+1,MONTH($B$1)&gt;=4),YEAR($B$1)&gt;YEAR(TODAY())+1,YEAR($B$1)&lt;YEAR(TODAY()),$B19=""),"",IF(AND(YEAR($B$1)=YEAR(TODAY())+1,MONTH($B$1)&lt;=3),LOOKUP($B19,Year!$C$241:$CQ$241,Year!$C$243:$CQ$243),IF(MONTH($B$1)&lt;=4,LOOKUP($B19,Year!$C$7:$DV$7,Year!$C$9:$DV$9),IF(AND(MONTH($B$1)&gt;=5,MONTH($B$1)&lt;=8),LOOKUP($B19,Year!$C$79:$DV$79,Year!$C$81:$DV$81),IF(MONTH($B$1)&gt;=9,LOOKUP($B19,Year!$C$151:$DV$151,Year!$C$153:$DV$153))))))),"",IF(OR(AND(YEAR($B$1)=YEAR(TODAY())+1,MONTH($B$1)&gt;=4),YEAR($B$1)&gt;YEAR(TODAY())+1,YEAR($B$1)&lt;YEAR(TODAY()),$B19=""),"",IF(AND(YEAR($B$1)=YEAR(TODAY())+1,MONTH($B$1)&lt;=3),LOOKUP($B19,Year!$C$241:$CQ$241,Year!$C$243:$CQ$243),IF(MONTH($B$1)&lt;=4,LOOKUP($B19,Year!$C$7:$DV$7,Year!$C$9:$DV$9),IF(AND(MONTH($B$1)&gt;=5,MONTH($B$1)&lt;=8),LOOKUP($B19,Year!$C$79:$DV$79,Year!$C$81:$DV$81),IF(MONTH($B$1)&gt;=9,LOOKUP($B19,Year!$C$151:$DV$151,Year!$C$153:$DV$153)))))))</f>
        <v>0</v>
      </c>
      <c r="F19" s="81">
        <f ca="1">IF(ISNA(IF(OR(AND(YEAR($B$1)=YEAR(TODAY())+1,MONTH($B$1)&gt;=4),YEAR($B$1)&gt;YEAR(TODAY())+1,YEAR($B$1)&lt;YEAR(TODAY()),$B19=""),"",IF(AND(YEAR($B$1)=YEAR(TODAY())+1,MONTH($B$1)&lt;=3),LOOKUP($B19,Year!$C$241:$CQ$241,Year!$C$244:$CQ$244),IF(MONTH($B$1)&lt;=4,LOOKUP($B19,Year!$C$7:$DV$7,Year!$C$10:$DV$10),IF(AND(MONTH($B$1)&gt;=5,MONTH($B$1)&lt;=8),LOOKUP($B19,Year!$C$79:$DV$79,Year!$C$82:$DV$82),IF(MONTH($B$1)&gt;=9,LOOKUP($B19,Year!$C$151:$DV$151,Year!$C$154:$DV$154))))))),"",IF(OR(AND(YEAR($B$1)=YEAR(TODAY())+1,MONTH($B$1)&gt;=4),YEAR($B$1)&gt;YEAR(TODAY())+1,YEAR($B$1)&lt;YEAR(TODAY()),$B19=""),"",IF(AND(YEAR($B$1)=YEAR(TODAY())+1,MONTH($B$1)&lt;=3),LOOKUP($B19,Year!$C$241:$CQ$241,Year!$C$244:$CQ$244),IF(MONTH($B$1)&lt;=4,LOOKUP($B19,Year!$C$7:$DV$7,Year!$C$10:$DV$10),IF(AND(MONTH($B$1)&gt;=5,MONTH($B$1)&lt;=8),LOOKUP($B19,Year!$C$79:$DV$79,Year!$C$82:$DV$82),IF(MONTH($B$1)&gt;=9,LOOKUP($B19,Year!$C$151:$DV$151,Year!$C$154:$DV$154)))))))</f>
        <v>0</v>
      </c>
      <c r="G19" s="171"/>
      <c r="H19" s="2">
        <f t="shared" si="4"/>
        <v>42727</v>
      </c>
      <c r="I19" s="75">
        <f t="shared" si="7"/>
        <v>6</v>
      </c>
      <c r="J19" s="81">
        <f ca="1">IF(ISNA(IF(OR(AND(YEAR($H$1)=YEAR(TODAY())+1,MONTH($H$1)&gt;=4),YEAR($H$1)&gt;YEAR(TODAY())+1,YEAR($H$1)&lt;YEAR(TODAY()),$H19=""),"",IF(AND(YEAR($H$1)=YEAR(TODAY())+1,MONTH($H$1)&lt;=3),LOOKUP($H19,Year!$C$241:$CQ$241,Year!$C$242:$CQ$242),IF(MONTH($H$1)&lt;=4,LOOKUP($H19,Year!$C$7:$DV$7,Year!$C$8:$DV$8),IF(AND(MONTH($H$1)&gt;=5,MONTH($H$1)&lt;=8),LOOKUP($H19,Year!$C$79:$DV$79,Year!$C$80:$DV$80),IF(MONTH($H$1)&gt;=9,LOOKUP($H19,Year!$C$151:$DV$151,Year!$C$152:$DV$152))))))),"",IF(OR(AND(YEAR($H$1)=YEAR(TODAY())+1,MONTH($H$1)&gt;=4),YEAR($H$1)&gt;YEAR(TODAY())+1,YEAR($H$1)&lt;YEAR(TODAY()),$H19=""),"",IF(AND(YEAR($H$1)=YEAR(TODAY())+1,MONTH($H$1)&lt;=3),LOOKUP($H19,Year!$C$241:$CQ$241,Year!$C$242:$CQ$242),IF(MONTH($H$1)&lt;=4,LOOKUP($H19,Year!$C$7:$DV$7,Year!$C$8:$DV$8),IF(AND(MONTH($H$1)&gt;=5,MONTH($H$1)&lt;=8),LOOKUP($H19,Year!$C$79:$DV$79,Year!$C$80:$DV$80),IF(MONTH($H$1)&gt;=9,LOOKUP($H19,Year!$C$151:$DV$151,Year!$C$152:$DV$152)))))))</f>
        <v>0</v>
      </c>
      <c r="K19" s="81">
        <f ca="1">IF(ISNA(IF(OR(AND(YEAR($H$1)=YEAR(TODAY())+1,MONTH($H$1)&gt;=4),YEAR($H$1)&gt;YEAR(TODAY())+1,YEAR($H$1)&lt;YEAR(TODAY()),$H19=""),"",IF(AND(YEAR($H$1)=YEAR(TODAY())+1,MONTH($H$1)&lt;=3),LOOKUP($H19,Year!$C$241:$CQ$241,Year!$C$243:$CQ$243),IF(MONTH($H$1)&lt;=4,LOOKUP($H19,Year!$C$7:$DV$7,Year!$C$9:$DV$9),IF(AND(MONTH($H$1)&gt;=5,MONTH($H$1)&lt;=8),LOOKUP($H19,Year!$C$79:$DV$79,Year!$C$81:$DV$81),IF(MONTH($H$1)&gt;=9,LOOKUP($H19,Year!$C$151:$DV$151,Year!$C$153:$DV$153))))))),"",IF(OR(AND(YEAR($H$1)=YEAR(TODAY())+1,MONTH($H$1)&gt;=4),YEAR($H$1)&gt;YEAR(TODAY())+1,YEAR($H$1)&lt;YEAR(TODAY()),$H19=""),"",IF(AND(YEAR($H$1)=YEAR(TODAY())+1,MONTH($H$1)&lt;=3),LOOKUP($H19,Year!$C$241:$CQ$241,Year!$C$243:$CQ$243),IF(MONTH($H$1)&lt;=4,LOOKUP($H19,Year!$C$7:$DV$7,Year!$C$9:$DV$9),IF(AND(MONTH($H$1)&gt;=5,MONTH($H$1)&lt;=8),LOOKUP($H19,Year!$C$79:$DV$79,Year!$C$81:$DV$81),IF(MONTH($H$1)&gt;=9,LOOKUP($H19,Year!$C$151:$DV$151,Year!$C$153:$DV$153)))))))</f>
        <v>0</v>
      </c>
      <c r="L19" s="81">
        <f ca="1">IF(ISNA(IF(OR(AND(YEAR($H$1)=YEAR(TODAY())+1,MONTH($H$1)&gt;=4),YEAR($H$1)&gt;YEAR(TODAY())+1,YEAR($H$1)&lt;YEAR(TODAY()),$H19=""),"",IF(AND(YEAR($H$1)=YEAR(TODAY())+1,MONTH($H$1)&lt;=3),LOOKUP($H19,Year!$C$241:$CQ$241,Year!$C$244:$CQ$244),IF(MONTH($H$1)&lt;=4,LOOKUP($H19,Year!$C$7:$DV$7,Year!$C$10:$DV$10),IF(AND(MONTH($H$1)&gt;=5,MONTH($H$1)&lt;=8),LOOKUP($H19,Year!$C$79:$DV$79,Year!$C$82:$DV$82),IF(MONTH($H$1)&gt;=9,LOOKUP($H19,Year!$C$151:$DV$151,Year!$C$154:$DV$154))))))),"",IF(OR(AND(YEAR($H$1)=YEAR(TODAY())+1,MONTH($H$1)&gt;=4),YEAR($H$1)&gt;YEAR(TODAY())+1,YEAR($H$1)&lt;YEAR(TODAY()),$H19=""),"",IF(AND(YEAR($H$1)=YEAR(TODAY())+1,MONTH($H$1)&lt;=3),LOOKUP($H19,Year!$C$241:$CQ$241,Year!$C$244:$CQ$244),IF(MONTH($H$1)&lt;=4,LOOKUP($H19,Year!$C$7:$DV$7,Year!$C$10:$DV$10),IF(AND(MONTH($H$1)&gt;=5,MONTH($H$1)&lt;=8),LOOKUP($H19,Year!$C$79:$DV$79,Year!$C$82:$DV$82),IF(MONTH($H$1)&gt;=9,LOOKUP($H19,Year!$C$151:$DV$151,Year!$C$154:$DV$154)))))))</f>
        <v>0</v>
      </c>
      <c r="M19" s="171"/>
      <c r="N19" s="2">
        <f t="shared" si="5"/>
        <v>42759</v>
      </c>
      <c r="O19" s="75">
        <f t="shared" si="8"/>
        <v>3</v>
      </c>
      <c r="P19" s="81">
        <f ca="1">IF(ISNA(IF(OR(AND(YEAR($N$1)=YEAR(TODAY())+1,MONTH($N$1)&gt;=4),YEAR($N$1)&gt;YEAR(TODAY())+1,YEAR($N$1)&lt;YEAR(TODAY()),$N19=""),"",IF(AND(YEAR($N$1)=YEAR(TODAY())+1,MONTH($N$1)&lt;=3),LOOKUP($N19,Year!$C$241:$CQ$241,Year!$C$242:$CQ$242),IF(MONTH($N$1)&lt;=4,LOOKUP($N19,Year!$C$7:$DV$7,Year!$C$8:$DV$8),IF(AND(MONTH($N$1)&gt;=5,MONTH($N$1)&lt;=8),LOOKUP($N19,Year!$C$79:$DV$79,Year!$C$80:$DV$80),IF(MONTH($N$1)&gt;=9,LOOKUP($N19,Year!$C$151:$DV$151,Year!$C$152:$DV$152))))))),"",IF(OR(AND(YEAR($N$1)=YEAR(TODAY())+1,MONTH($N$1)&gt;=4),YEAR($N$1)&gt;YEAR(TODAY())+1,YEAR($N$1)&lt;YEAR(TODAY()),$N19=""),"",IF(AND(YEAR($N$1)=YEAR(TODAY())+1,MONTH($N$1)&lt;=3),LOOKUP($N19,Year!$C$241:$CQ$241,Year!$C$242:$CQ$242),IF(MONTH($N$1)&lt;=4,LOOKUP($N19,Year!$C$7:$DV$7,Year!$C$8:$DV$8),IF(AND(MONTH($N$1)&gt;=5,MONTH($N$1)&lt;=8),LOOKUP($N19,Year!$C$79:$DV$79,Year!$C$80:$DV$80),IF(MONTH($N$1)&gt;=9,LOOKUP($N19,Year!$C$151:$DV$151,Year!$C$152:$DV$152)))))))</f>
        <v>0</v>
      </c>
      <c r="Q19" s="81">
        <f ca="1">IF(ISNA(IF(OR(AND(YEAR($N$1)=YEAR(TODAY())+1,MONTH($N$1)&gt;=4),YEAR($N$1)&gt;YEAR(TODAY())+1,YEAR($N$1)&lt;YEAR(TODAY()),$N19=""),"",IF(AND(YEAR($N$1)=YEAR(TODAY())+1,MONTH($N$1)&lt;=3),LOOKUP($N19,Year!$C$241:$CQ$241,Year!$C$243:$CQ$243),IF(MONTH($N$1)&lt;=4,LOOKUP($N19,Year!$C$7:$DV$7,Year!$C$9:$DV$9),IF(AND(MONTH($N$1)&gt;=5,MONTH($N$1)&lt;=8),LOOKUP($N19,Year!$C$79:$DV$79,Year!$C$81:$DV$81),IF(MONTH($N$1)&gt;=9,LOOKUP($N19,Year!$C$151:$DV$151,Year!$C$153:$DV$153))))))),"",IF(OR(AND(YEAR($N$1)=YEAR(TODAY())+1,MONTH($N$1)&gt;=4),YEAR($N$1)&gt;YEAR(TODAY())+1,YEAR($N$1)&lt;YEAR(TODAY()),$N19=""),"",IF(AND(YEAR($N$1)=YEAR(TODAY())+1,MONTH($N$1)&lt;=3),LOOKUP($N19,Year!$C$241:$CQ$241,Year!$C$243:$CQ$243),IF(MONTH($N$1)&lt;=4,LOOKUP($N19,Year!$C$7:$DV$7,Year!$C$9:$DV$9),IF(AND(MONTH($N$1)&gt;=5,MONTH($N$1)&lt;=8),LOOKUP($N19,Year!$C$79:$DV$79,Year!$C$81:$DV$81),IF(MONTH($N$1)&gt;=9,LOOKUP($N19,Year!$C$151:$DV$151,Year!$C$153:$DV$153)))))))</f>
        <v>0</v>
      </c>
      <c r="R19" s="81">
        <f ca="1">IF(ISNA(IF(OR(AND(YEAR($N$1)=YEAR(TODAY())+1,MONTH($N$1)&gt;=4),YEAR($N$1)&gt;YEAR(TODAY())+1,YEAR($N$1)&lt;YEAR(TODAY()),$N19=""),"",IF(AND(YEAR($N$1)=YEAR(TODAY())+1,MONTH($N$1)&lt;=3),LOOKUP($N19,Year!$C$241:$CQ$241,Year!$C$244:$CQ$244),IF(MONTH($N$1)&lt;=4,LOOKUP($N19,Year!$C$7:$DV$7,Year!$C$10:$DV$10),IF(AND(MONTH($N$1)&gt;=5,MONTH($N$1)&lt;=8),LOOKUP($N19,Year!$C$79:$DV$79,Year!$C$82:$DV$82),IF(MONTH($N$1)&gt;=9,LOOKUP($N19,Year!$C$151:$DV$151,Year!$C$154:$DV$154))))))),"",IF(OR(AND(YEAR($N$1)=YEAR(TODAY())+1,MONTH($N$1)&gt;=4),YEAR($N$1)&gt;YEAR(TODAY())+1,YEAR($N$1)&lt;YEAR(TODAY()),$N19=""),"",IF(AND(YEAR($N$1)=YEAR(TODAY())+1,MONTH($N$1)&lt;=3),LOOKUP($N19,Year!$C$241:$CQ$241,Year!$C$244:$CQ$244),IF(MONTH($N$1)&lt;=4,LOOKUP($N19,Year!$C$7:$DV$7,Year!$C$10:$DV$10),IF(AND(MONTH($N$1)&gt;=5,MONTH($N$1)&lt;=8),LOOKUP($N19,Year!$C$79:$DV$79,Year!$C$82:$DV$82),IF(MONTH($N$1)&gt;=9,LOOKUP($N19,Year!$C$151:$DV$151,Year!$C$154:$DV$154)))))))</f>
        <v>0</v>
      </c>
    </row>
    <row r="20" spans="1:18" ht="13.5">
      <c r="A20" s="171"/>
      <c r="B20" s="2">
        <f t="shared" si="3"/>
        <v>42698</v>
      </c>
      <c r="C20" s="75">
        <f t="shared" si="6"/>
        <v>5</v>
      </c>
      <c r="D20" s="81">
        <f ca="1">IF(ISNA(IF(OR(AND(YEAR($B$1)=YEAR(TODAY())+1,MONTH($B$1)&gt;=4),YEAR($B$1)&gt;YEAR(TODAY())+1,YEAR($B$1)&lt;YEAR(TODAY()),$B20=""),"",IF(AND(YEAR($B$1)=YEAR(TODAY())+1,MONTH($B$1)&lt;=3),LOOKUP($B20,Year!$C$241:$CQ$241,Year!$C$242:$CQ$242),IF(MONTH($B$1)&lt;=4,LOOKUP($B20,Year!$C$7:$DV$7,Year!$C$8:$DV$8),IF(AND(MONTH($B$1)&gt;=5,MONTH($B$1)&lt;=8),LOOKUP($B20,Year!$C$79:$DV$79,Year!$C$80:$DV$80),IF(MONTH($B$1)&gt;=9,LOOKUP($B20,Year!$C$151:$DV$151,Year!$C$152:$DV$152))))))),"",IF(OR(AND(YEAR($B$1)=YEAR(TODAY())+1,MONTH($B$1)&gt;=4),YEAR($B$1)&gt;YEAR(TODAY())+1,YEAR($B$1)&lt;YEAR(TODAY()),$B20=""),"",IF(AND(YEAR($B$1)=YEAR(TODAY())+1,MONTH($B$1)&lt;=3),LOOKUP($B20,Year!$C$241:$CQ$241,Year!$C$242:$CQ$242),IF(MONTH($B$1)&lt;=4,LOOKUP($B20,Year!$C$7:$DV$7,Year!$C$8:$DV$8),IF(AND(MONTH($B$1)&gt;=5,MONTH($B$1)&lt;=8),LOOKUP($B20,Year!$C$79:$DV$79,Year!$C$80:$DV$80),IF(MONTH($B$1)&gt;=9,LOOKUP($B20,Year!$C$151:$DV$151,Year!$C$152:$DV$152)))))))</f>
        <v>0</v>
      </c>
      <c r="E20" s="81">
        <f ca="1">IF(ISNA(IF(OR(AND(YEAR($B$1)=YEAR(TODAY())+1,MONTH($B$1)&gt;=4),YEAR($B$1)&gt;YEAR(TODAY())+1,YEAR($B$1)&lt;YEAR(TODAY()),$B20=""),"",IF(AND(YEAR($B$1)=YEAR(TODAY())+1,MONTH($B$1)&lt;=3),LOOKUP($B20,Year!$C$241:$CQ$241,Year!$C$243:$CQ$243),IF(MONTH($B$1)&lt;=4,LOOKUP($B20,Year!$C$7:$DV$7,Year!$C$9:$DV$9),IF(AND(MONTH($B$1)&gt;=5,MONTH($B$1)&lt;=8),LOOKUP($B20,Year!$C$79:$DV$79,Year!$C$81:$DV$81),IF(MONTH($B$1)&gt;=9,LOOKUP($B20,Year!$C$151:$DV$151,Year!$C$153:$DV$153))))))),"",IF(OR(AND(YEAR($B$1)=YEAR(TODAY())+1,MONTH($B$1)&gt;=4),YEAR($B$1)&gt;YEAR(TODAY())+1,YEAR($B$1)&lt;YEAR(TODAY()),$B20=""),"",IF(AND(YEAR($B$1)=YEAR(TODAY())+1,MONTH($B$1)&lt;=3),LOOKUP($B20,Year!$C$241:$CQ$241,Year!$C$243:$CQ$243),IF(MONTH($B$1)&lt;=4,LOOKUP($B20,Year!$C$7:$DV$7,Year!$C$9:$DV$9),IF(AND(MONTH($B$1)&gt;=5,MONTH($B$1)&lt;=8),LOOKUP($B20,Year!$C$79:$DV$79,Year!$C$81:$DV$81),IF(MONTH($B$1)&gt;=9,LOOKUP($B20,Year!$C$151:$DV$151,Year!$C$153:$DV$153)))))))</f>
        <v>0</v>
      </c>
      <c r="F20" s="81">
        <f ca="1">IF(ISNA(IF(OR(AND(YEAR($B$1)=YEAR(TODAY())+1,MONTH($B$1)&gt;=4),YEAR($B$1)&gt;YEAR(TODAY())+1,YEAR($B$1)&lt;YEAR(TODAY()),$B20=""),"",IF(AND(YEAR($B$1)=YEAR(TODAY())+1,MONTH($B$1)&lt;=3),LOOKUP($B20,Year!$C$241:$CQ$241,Year!$C$244:$CQ$244),IF(MONTH($B$1)&lt;=4,LOOKUP($B20,Year!$C$7:$DV$7,Year!$C$10:$DV$10),IF(AND(MONTH($B$1)&gt;=5,MONTH($B$1)&lt;=8),LOOKUP($B20,Year!$C$79:$DV$79,Year!$C$82:$DV$82),IF(MONTH($B$1)&gt;=9,LOOKUP($B20,Year!$C$151:$DV$151,Year!$C$154:$DV$154))))))),"",IF(OR(AND(YEAR($B$1)=YEAR(TODAY())+1,MONTH($B$1)&gt;=4),YEAR($B$1)&gt;YEAR(TODAY())+1,YEAR($B$1)&lt;YEAR(TODAY()),$B20=""),"",IF(AND(YEAR($B$1)=YEAR(TODAY())+1,MONTH($B$1)&lt;=3),LOOKUP($B20,Year!$C$241:$CQ$241,Year!$C$244:$CQ$244),IF(MONTH($B$1)&lt;=4,LOOKUP($B20,Year!$C$7:$DV$7,Year!$C$10:$DV$10),IF(AND(MONTH($B$1)&gt;=5,MONTH($B$1)&lt;=8),LOOKUP($B20,Year!$C$79:$DV$79,Year!$C$82:$DV$82),IF(MONTH($B$1)&gt;=9,LOOKUP($B20,Year!$C$151:$DV$151,Year!$C$154:$DV$154)))))))</f>
        <v>0</v>
      </c>
      <c r="G20" s="171"/>
      <c r="H20" s="2">
        <f t="shared" si="4"/>
        <v>42730</v>
      </c>
      <c r="I20" s="75">
        <f t="shared" si="7"/>
        <v>2</v>
      </c>
      <c r="J20" s="81">
        <f ca="1">IF(ISNA(IF(OR(AND(YEAR($H$1)=YEAR(TODAY())+1,MONTH($H$1)&gt;=4),YEAR($H$1)&gt;YEAR(TODAY())+1,YEAR($H$1)&lt;YEAR(TODAY()),$H20=""),"",IF(AND(YEAR($H$1)=YEAR(TODAY())+1,MONTH($H$1)&lt;=3),LOOKUP($H20,Year!$C$241:$CQ$241,Year!$C$242:$CQ$242),IF(MONTH($H$1)&lt;=4,LOOKUP($H20,Year!$C$7:$DV$7,Year!$C$8:$DV$8),IF(AND(MONTH($H$1)&gt;=5,MONTH($H$1)&lt;=8),LOOKUP($H20,Year!$C$79:$DV$79,Year!$C$80:$DV$80),IF(MONTH($H$1)&gt;=9,LOOKUP($H20,Year!$C$151:$DV$151,Year!$C$152:$DV$152))))))),"",IF(OR(AND(YEAR($H$1)=YEAR(TODAY())+1,MONTH($H$1)&gt;=4),YEAR($H$1)&gt;YEAR(TODAY())+1,YEAR($H$1)&lt;YEAR(TODAY()),$H20=""),"",IF(AND(YEAR($H$1)=YEAR(TODAY())+1,MONTH($H$1)&lt;=3),LOOKUP($H20,Year!$C$241:$CQ$241,Year!$C$242:$CQ$242),IF(MONTH($H$1)&lt;=4,LOOKUP($H20,Year!$C$7:$DV$7,Year!$C$8:$DV$8),IF(AND(MONTH($H$1)&gt;=5,MONTH($H$1)&lt;=8),LOOKUP($H20,Year!$C$79:$DV$79,Year!$C$80:$DV$80),IF(MONTH($H$1)&gt;=9,LOOKUP($H20,Year!$C$151:$DV$151,Year!$C$152:$DV$152)))))))</f>
        <v>0</v>
      </c>
      <c r="K20" s="81">
        <f ca="1">IF(ISNA(IF(OR(AND(YEAR($H$1)=YEAR(TODAY())+1,MONTH($H$1)&gt;=4),YEAR($H$1)&gt;YEAR(TODAY())+1,YEAR($H$1)&lt;YEAR(TODAY()),$H20=""),"",IF(AND(YEAR($H$1)=YEAR(TODAY())+1,MONTH($H$1)&lt;=3),LOOKUP($H20,Year!$C$241:$CQ$241,Year!$C$243:$CQ$243),IF(MONTH($H$1)&lt;=4,LOOKUP($H20,Year!$C$7:$DV$7,Year!$C$9:$DV$9),IF(AND(MONTH($H$1)&gt;=5,MONTH($H$1)&lt;=8),LOOKUP($H20,Year!$C$79:$DV$79,Year!$C$81:$DV$81),IF(MONTH($H$1)&gt;=9,LOOKUP($H20,Year!$C$151:$DV$151,Year!$C$153:$DV$153))))))),"",IF(OR(AND(YEAR($H$1)=YEAR(TODAY())+1,MONTH($H$1)&gt;=4),YEAR($H$1)&gt;YEAR(TODAY())+1,YEAR($H$1)&lt;YEAR(TODAY()),$H20=""),"",IF(AND(YEAR($H$1)=YEAR(TODAY())+1,MONTH($H$1)&lt;=3),LOOKUP($H20,Year!$C$241:$CQ$241,Year!$C$243:$CQ$243),IF(MONTH($H$1)&lt;=4,LOOKUP($H20,Year!$C$7:$DV$7,Year!$C$9:$DV$9),IF(AND(MONTH($H$1)&gt;=5,MONTH($H$1)&lt;=8),LOOKUP($H20,Year!$C$79:$DV$79,Year!$C$81:$DV$81),IF(MONTH($H$1)&gt;=9,LOOKUP($H20,Year!$C$151:$DV$151,Year!$C$153:$DV$153)))))))</f>
        <v>0</v>
      </c>
      <c r="L20" s="81">
        <f ca="1">IF(ISNA(IF(OR(AND(YEAR($H$1)=YEAR(TODAY())+1,MONTH($H$1)&gt;=4),YEAR($H$1)&gt;YEAR(TODAY())+1,YEAR($H$1)&lt;YEAR(TODAY()),$H20=""),"",IF(AND(YEAR($H$1)=YEAR(TODAY())+1,MONTH($H$1)&lt;=3),LOOKUP($H20,Year!$C$241:$CQ$241,Year!$C$244:$CQ$244),IF(MONTH($H$1)&lt;=4,LOOKUP($H20,Year!$C$7:$DV$7,Year!$C$10:$DV$10),IF(AND(MONTH($H$1)&gt;=5,MONTH($H$1)&lt;=8),LOOKUP($H20,Year!$C$79:$DV$79,Year!$C$82:$DV$82),IF(MONTH($H$1)&gt;=9,LOOKUP($H20,Year!$C$151:$DV$151,Year!$C$154:$DV$154))))))),"",IF(OR(AND(YEAR($H$1)=YEAR(TODAY())+1,MONTH($H$1)&gt;=4),YEAR($H$1)&gt;YEAR(TODAY())+1,YEAR($H$1)&lt;YEAR(TODAY()),$H20=""),"",IF(AND(YEAR($H$1)=YEAR(TODAY())+1,MONTH($H$1)&lt;=3),LOOKUP($H20,Year!$C$241:$CQ$241,Year!$C$244:$CQ$244),IF(MONTH($H$1)&lt;=4,LOOKUP($H20,Year!$C$7:$DV$7,Year!$C$10:$DV$10),IF(AND(MONTH($H$1)&gt;=5,MONTH($H$1)&lt;=8),LOOKUP($H20,Year!$C$79:$DV$79,Year!$C$82:$DV$82),IF(MONTH($H$1)&gt;=9,LOOKUP($H20,Year!$C$151:$DV$151,Year!$C$154:$DV$154)))))))</f>
        <v>0</v>
      </c>
      <c r="M20" s="171"/>
      <c r="N20" s="2">
        <f t="shared" si="5"/>
        <v>42760</v>
      </c>
      <c r="O20" s="75">
        <f t="shared" si="8"/>
        <v>4</v>
      </c>
      <c r="P20" s="81">
        <f ca="1">IF(ISNA(IF(OR(AND(YEAR($N$1)=YEAR(TODAY())+1,MONTH($N$1)&gt;=4),YEAR($N$1)&gt;YEAR(TODAY())+1,YEAR($N$1)&lt;YEAR(TODAY()),$N20=""),"",IF(AND(YEAR($N$1)=YEAR(TODAY())+1,MONTH($N$1)&lt;=3),LOOKUP($N20,Year!$C$241:$CQ$241,Year!$C$242:$CQ$242),IF(MONTH($N$1)&lt;=4,LOOKUP($N20,Year!$C$7:$DV$7,Year!$C$8:$DV$8),IF(AND(MONTH($N$1)&gt;=5,MONTH($N$1)&lt;=8),LOOKUP($N20,Year!$C$79:$DV$79,Year!$C$80:$DV$80),IF(MONTH($N$1)&gt;=9,LOOKUP($N20,Year!$C$151:$DV$151,Year!$C$152:$DV$152))))))),"",IF(OR(AND(YEAR($N$1)=YEAR(TODAY())+1,MONTH($N$1)&gt;=4),YEAR($N$1)&gt;YEAR(TODAY())+1,YEAR($N$1)&lt;YEAR(TODAY()),$N20=""),"",IF(AND(YEAR($N$1)=YEAR(TODAY())+1,MONTH($N$1)&lt;=3),LOOKUP($N20,Year!$C$241:$CQ$241,Year!$C$242:$CQ$242),IF(MONTH($N$1)&lt;=4,LOOKUP($N20,Year!$C$7:$DV$7,Year!$C$8:$DV$8),IF(AND(MONTH($N$1)&gt;=5,MONTH($N$1)&lt;=8),LOOKUP($N20,Year!$C$79:$DV$79,Year!$C$80:$DV$80),IF(MONTH($N$1)&gt;=9,LOOKUP($N20,Year!$C$151:$DV$151,Year!$C$152:$DV$152)))))))</f>
        <v>0</v>
      </c>
      <c r="Q20" s="81">
        <f ca="1">IF(ISNA(IF(OR(AND(YEAR($N$1)=YEAR(TODAY())+1,MONTH($N$1)&gt;=4),YEAR($N$1)&gt;YEAR(TODAY())+1,YEAR($N$1)&lt;YEAR(TODAY()),$N20=""),"",IF(AND(YEAR($N$1)=YEAR(TODAY())+1,MONTH($N$1)&lt;=3),LOOKUP($N20,Year!$C$241:$CQ$241,Year!$C$243:$CQ$243),IF(MONTH($N$1)&lt;=4,LOOKUP($N20,Year!$C$7:$DV$7,Year!$C$9:$DV$9),IF(AND(MONTH($N$1)&gt;=5,MONTH($N$1)&lt;=8),LOOKUP($N20,Year!$C$79:$DV$79,Year!$C$81:$DV$81),IF(MONTH($N$1)&gt;=9,LOOKUP($N20,Year!$C$151:$DV$151,Year!$C$153:$DV$153))))))),"",IF(OR(AND(YEAR($N$1)=YEAR(TODAY())+1,MONTH($N$1)&gt;=4),YEAR($N$1)&gt;YEAR(TODAY())+1,YEAR($N$1)&lt;YEAR(TODAY()),$N20=""),"",IF(AND(YEAR($N$1)=YEAR(TODAY())+1,MONTH($N$1)&lt;=3),LOOKUP($N20,Year!$C$241:$CQ$241,Year!$C$243:$CQ$243),IF(MONTH($N$1)&lt;=4,LOOKUP($N20,Year!$C$7:$DV$7,Year!$C$9:$DV$9),IF(AND(MONTH($N$1)&gt;=5,MONTH($N$1)&lt;=8),LOOKUP($N20,Year!$C$79:$DV$79,Year!$C$81:$DV$81),IF(MONTH($N$1)&gt;=9,LOOKUP($N20,Year!$C$151:$DV$151,Year!$C$153:$DV$153)))))))</f>
        <v>0</v>
      </c>
      <c r="R20" s="81">
        <f ca="1">IF(ISNA(IF(OR(AND(YEAR($N$1)=YEAR(TODAY())+1,MONTH($N$1)&gt;=4),YEAR($N$1)&gt;YEAR(TODAY())+1,YEAR($N$1)&lt;YEAR(TODAY()),$N20=""),"",IF(AND(YEAR($N$1)=YEAR(TODAY())+1,MONTH($N$1)&lt;=3),LOOKUP($N20,Year!$C$241:$CQ$241,Year!$C$244:$CQ$244),IF(MONTH($N$1)&lt;=4,LOOKUP($N20,Year!$C$7:$DV$7,Year!$C$10:$DV$10),IF(AND(MONTH($N$1)&gt;=5,MONTH($N$1)&lt;=8),LOOKUP($N20,Year!$C$79:$DV$79,Year!$C$82:$DV$82),IF(MONTH($N$1)&gt;=9,LOOKUP($N20,Year!$C$151:$DV$151,Year!$C$154:$DV$154))))))),"",IF(OR(AND(YEAR($N$1)=YEAR(TODAY())+1,MONTH($N$1)&gt;=4),YEAR($N$1)&gt;YEAR(TODAY())+1,YEAR($N$1)&lt;YEAR(TODAY()),$N20=""),"",IF(AND(YEAR($N$1)=YEAR(TODAY())+1,MONTH($N$1)&lt;=3),LOOKUP($N20,Year!$C$241:$CQ$241,Year!$C$244:$CQ$244),IF(MONTH($N$1)&lt;=4,LOOKUP($N20,Year!$C$7:$DV$7,Year!$C$10:$DV$10),IF(AND(MONTH($N$1)&gt;=5,MONTH($N$1)&lt;=8),LOOKUP($N20,Year!$C$79:$DV$79,Year!$C$82:$DV$82),IF(MONTH($N$1)&gt;=9,LOOKUP($N20,Year!$C$151:$DV$151,Year!$C$154:$DV$154)))))))</f>
        <v>0</v>
      </c>
    </row>
    <row r="21" spans="1:18" ht="13.5">
      <c r="A21" s="171"/>
      <c r="B21" s="2">
        <f t="shared" si="3"/>
        <v>42699</v>
      </c>
      <c r="C21" s="75">
        <f t="shared" si="6"/>
        <v>6</v>
      </c>
      <c r="D21" s="81">
        <f ca="1">IF(ISNA(IF(OR(AND(YEAR($B$1)=YEAR(TODAY())+1,MONTH($B$1)&gt;=4),YEAR($B$1)&gt;YEAR(TODAY())+1,YEAR($B$1)&lt;YEAR(TODAY()),$B21=""),"",IF(AND(YEAR($B$1)=YEAR(TODAY())+1,MONTH($B$1)&lt;=3),LOOKUP($B21,Year!$C$241:$CQ$241,Year!$C$242:$CQ$242),IF(MONTH($B$1)&lt;=4,LOOKUP($B21,Year!$C$7:$DV$7,Year!$C$8:$DV$8),IF(AND(MONTH($B$1)&gt;=5,MONTH($B$1)&lt;=8),LOOKUP($B21,Year!$C$79:$DV$79,Year!$C$80:$DV$80),IF(MONTH($B$1)&gt;=9,LOOKUP($B21,Year!$C$151:$DV$151,Year!$C$152:$DV$152))))))),"",IF(OR(AND(YEAR($B$1)=YEAR(TODAY())+1,MONTH($B$1)&gt;=4),YEAR($B$1)&gt;YEAR(TODAY())+1,YEAR($B$1)&lt;YEAR(TODAY()),$B21=""),"",IF(AND(YEAR($B$1)=YEAR(TODAY())+1,MONTH($B$1)&lt;=3),LOOKUP($B21,Year!$C$241:$CQ$241,Year!$C$242:$CQ$242),IF(MONTH($B$1)&lt;=4,LOOKUP($B21,Year!$C$7:$DV$7,Year!$C$8:$DV$8),IF(AND(MONTH($B$1)&gt;=5,MONTH($B$1)&lt;=8),LOOKUP($B21,Year!$C$79:$DV$79,Year!$C$80:$DV$80),IF(MONTH($B$1)&gt;=9,LOOKUP($B21,Year!$C$151:$DV$151,Year!$C$152:$DV$152)))))))</f>
        <v>0</v>
      </c>
      <c r="E21" s="81">
        <f ca="1">IF(ISNA(IF(OR(AND(YEAR($B$1)=YEAR(TODAY())+1,MONTH($B$1)&gt;=4),YEAR($B$1)&gt;YEAR(TODAY())+1,YEAR($B$1)&lt;YEAR(TODAY()),$B21=""),"",IF(AND(YEAR($B$1)=YEAR(TODAY())+1,MONTH($B$1)&lt;=3),LOOKUP($B21,Year!$C$241:$CQ$241,Year!$C$243:$CQ$243),IF(MONTH($B$1)&lt;=4,LOOKUP($B21,Year!$C$7:$DV$7,Year!$C$9:$DV$9),IF(AND(MONTH($B$1)&gt;=5,MONTH($B$1)&lt;=8),LOOKUP($B21,Year!$C$79:$DV$79,Year!$C$81:$DV$81),IF(MONTH($B$1)&gt;=9,LOOKUP($B21,Year!$C$151:$DV$151,Year!$C$153:$DV$153))))))),"",IF(OR(AND(YEAR($B$1)=YEAR(TODAY())+1,MONTH($B$1)&gt;=4),YEAR($B$1)&gt;YEAR(TODAY())+1,YEAR($B$1)&lt;YEAR(TODAY()),$B21=""),"",IF(AND(YEAR($B$1)=YEAR(TODAY())+1,MONTH($B$1)&lt;=3),LOOKUP($B21,Year!$C$241:$CQ$241,Year!$C$243:$CQ$243),IF(MONTH($B$1)&lt;=4,LOOKUP($B21,Year!$C$7:$DV$7,Year!$C$9:$DV$9),IF(AND(MONTH($B$1)&gt;=5,MONTH($B$1)&lt;=8),LOOKUP($B21,Year!$C$79:$DV$79,Year!$C$81:$DV$81),IF(MONTH($B$1)&gt;=9,LOOKUP($B21,Year!$C$151:$DV$151,Year!$C$153:$DV$153)))))))</f>
        <v>0</v>
      </c>
      <c r="F21" s="81">
        <f ca="1">IF(ISNA(IF(OR(AND(YEAR($B$1)=YEAR(TODAY())+1,MONTH($B$1)&gt;=4),YEAR($B$1)&gt;YEAR(TODAY())+1,YEAR($B$1)&lt;YEAR(TODAY()),$B21=""),"",IF(AND(YEAR($B$1)=YEAR(TODAY())+1,MONTH($B$1)&lt;=3),LOOKUP($B21,Year!$C$241:$CQ$241,Year!$C$244:$CQ$244),IF(MONTH($B$1)&lt;=4,LOOKUP($B21,Year!$C$7:$DV$7,Year!$C$10:$DV$10),IF(AND(MONTH($B$1)&gt;=5,MONTH($B$1)&lt;=8),LOOKUP($B21,Year!$C$79:$DV$79,Year!$C$82:$DV$82),IF(MONTH($B$1)&gt;=9,LOOKUP($B21,Year!$C$151:$DV$151,Year!$C$154:$DV$154))))))),"",IF(OR(AND(YEAR($B$1)=YEAR(TODAY())+1,MONTH($B$1)&gt;=4),YEAR($B$1)&gt;YEAR(TODAY())+1,YEAR($B$1)&lt;YEAR(TODAY()),$B21=""),"",IF(AND(YEAR($B$1)=YEAR(TODAY())+1,MONTH($B$1)&lt;=3),LOOKUP($B21,Year!$C$241:$CQ$241,Year!$C$244:$CQ$244),IF(MONTH($B$1)&lt;=4,LOOKUP($B21,Year!$C$7:$DV$7,Year!$C$10:$DV$10),IF(AND(MONTH($B$1)&gt;=5,MONTH($B$1)&lt;=8),LOOKUP($B21,Year!$C$79:$DV$79,Year!$C$82:$DV$82),IF(MONTH($B$1)&gt;=9,LOOKUP($B21,Year!$C$151:$DV$151,Year!$C$154:$DV$154)))))))</f>
        <v>0</v>
      </c>
      <c r="G21" s="171"/>
      <c r="H21" s="2">
        <f t="shared" si="4"/>
        <v>42731</v>
      </c>
      <c r="I21" s="75">
        <f t="shared" si="7"/>
        <v>3</v>
      </c>
      <c r="J21" s="81">
        <f ca="1">IF(ISNA(IF(OR(AND(YEAR($H$1)=YEAR(TODAY())+1,MONTH($H$1)&gt;=4),YEAR($H$1)&gt;YEAR(TODAY())+1,YEAR($H$1)&lt;YEAR(TODAY()),$H21=""),"",IF(AND(YEAR($H$1)=YEAR(TODAY())+1,MONTH($H$1)&lt;=3),LOOKUP($H21,Year!$C$241:$CQ$241,Year!$C$242:$CQ$242),IF(MONTH($H$1)&lt;=4,LOOKUP($H21,Year!$C$7:$DV$7,Year!$C$8:$DV$8),IF(AND(MONTH($H$1)&gt;=5,MONTH($H$1)&lt;=8),LOOKUP($H21,Year!$C$79:$DV$79,Year!$C$80:$DV$80),IF(MONTH($H$1)&gt;=9,LOOKUP($H21,Year!$C$151:$DV$151,Year!$C$152:$DV$152))))))),"",IF(OR(AND(YEAR($H$1)=YEAR(TODAY())+1,MONTH($H$1)&gt;=4),YEAR($H$1)&gt;YEAR(TODAY())+1,YEAR($H$1)&lt;YEAR(TODAY()),$H21=""),"",IF(AND(YEAR($H$1)=YEAR(TODAY())+1,MONTH($H$1)&lt;=3),LOOKUP($H21,Year!$C$241:$CQ$241,Year!$C$242:$CQ$242),IF(MONTH($H$1)&lt;=4,LOOKUP($H21,Year!$C$7:$DV$7,Year!$C$8:$DV$8),IF(AND(MONTH($H$1)&gt;=5,MONTH($H$1)&lt;=8),LOOKUP($H21,Year!$C$79:$DV$79,Year!$C$80:$DV$80),IF(MONTH($H$1)&gt;=9,LOOKUP($H21,Year!$C$151:$DV$151,Year!$C$152:$DV$152)))))))</f>
        <v>0</v>
      </c>
      <c r="K21" s="81">
        <f ca="1">IF(ISNA(IF(OR(AND(YEAR($H$1)=YEAR(TODAY())+1,MONTH($H$1)&gt;=4),YEAR($H$1)&gt;YEAR(TODAY())+1,YEAR($H$1)&lt;YEAR(TODAY()),$H21=""),"",IF(AND(YEAR($H$1)=YEAR(TODAY())+1,MONTH($H$1)&lt;=3),LOOKUP($H21,Year!$C$241:$CQ$241,Year!$C$243:$CQ$243),IF(MONTH($H$1)&lt;=4,LOOKUP($H21,Year!$C$7:$DV$7,Year!$C$9:$DV$9),IF(AND(MONTH($H$1)&gt;=5,MONTH($H$1)&lt;=8),LOOKUP($H21,Year!$C$79:$DV$79,Year!$C$81:$DV$81),IF(MONTH($H$1)&gt;=9,LOOKUP($H21,Year!$C$151:$DV$151,Year!$C$153:$DV$153))))))),"",IF(OR(AND(YEAR($H$1)=YEAR(TODAY())+1,MONTH($H$1)&gt;=4),YEAR($H$1)&gt;YEAR(TODAY())+1,YEAR($H$1)&lt;YEAR(TODAY()),$H21=""),"",IF(AND(YEAR($H$1)=YEAR(TODAY())+1,MONTH($H$1)&lt;=3),LOOKUP($H21,Year!$C$241:$CQ$241,Year!$C$243:$CQ$243),IF(MONTH($H$1)&lt;=4,LOOKUP($H21,Year!$C$7:$DV$7,Year!$C$9:$DV$9),IF(AND(MONTH($H$1)&gt;=5,MONTH($H$1)&lt;=8),LOOKUP($H21,Year!$C$79:$DV$79,Year!$C$81:$DV$81),IF(MONTH($H$1)&gt;=9,LOOKUP($H21,Year!$C$151:$DV$151,Year!$C$153:$DV$153)))))))</f>
        <v>0</v>
      </c>
      <c r="L21" s="81">
        <f ca="1">IF(ISNA(IF(OR(AND(YEAR($H$1)=YEAR(TODAY())+1,MONTH($H$1)&gt;=4),YEAR($H$1)&gt;YEAR(TODAY())+1,YEAR($H$1)&lt;YEAR(TODAY()),$H21=""),"",IF(AND(YEAR($H$1)=YEAR(TODAY())+1,MONTH($H$1)&lt;=3),LOOKUP($H21,Year!$C$241:$CQ$241,Year!$C$244:$CQ$244),IF(MONTH($H$1)&lt;=4,LOOKUP($H21,Year!$C$7:$DV$7,Year!$C$10:$DV$10),IF(AND(MONTH($H$1)&gt;=5,MONTH($H$1)&lt;=8),LOOKUP($H21,Year!$C$79:$DV$79,Year!$C$82:$DV$82),IF(MONTH($H$1)&gt;=9,LOOKUP($H21,Year!$C$151:$DV$151,Year!$C$154:$DV$154))))))),"",IF(OR(AND(YEAR($H$1)=YEAR(TODAY())+1,MONTH($H$1)&gt;=4),YEAR($H$1)&gt;YEAR(TODAY())+1,YEAR($H$1)&lt;YEAR(TODAY()),$H21=""),"",IF(AND(YEAR($H$1)=YEAR(TODAY())+1,MONTH($H$1)&lt;=3),LOOKUP($H21,Year!$C$241:$CQ$241,Year!$C$244:$CQ$244),IF(MONTH($H$1)&lt;=4,LOOKUP($H21,Year!$C$7:$DV$7,Year!$C$10:$DV$10),IF(AND(MONTH($H$1)&gt;=5,MONTH($H$1)&lt;=8),LOOKUP($H21,Year!$C$79:$DV$79,Year!$C$82:$DV$82),IF(MONTH($H$1)&gt;=9,LOOKUP($H21,Year!$C$151:$DV$151,Year!$C$154:$DV$154)))))))</f>
        <v>0</v>
      </c>
      <c r="M21" s="171"/>
      <c r="N21" s="2">
        <f t="shared" si="5"/>
        <v>42761</v>
      </c>
      <c r="O21" s="75">
        <f t="shared" si="8"/>
        <v>5</v>
      </c>
      <c r="P21" s="81">
        <f ca="1">IF(ISNA(IF(OR(AND(YEAR($N$1)=YEAR(TODAY())+1,MONTH($N$1)&gt;=4),YEAR($N$1)&gt;YEAR(TODAY())+1,YEAR($N$1)&lt;YEAR(TODAY()),$N21=""),"",IF(AND(YEAR($N$1)=YEAR(TODAY())+1,MONTH($N$1)&lt;=3),LOOKUP($N21,Year!$C$241:$CQ$241,Year!$C$242:$CQ$242),IF(MONTH($N$1)&lt;=4,LOOKUP($N21,Year!$C$7:$DV$7,Year!$C$8:$DV$8),IF(AND(MONTH($N$1)&gt;=5,MONTH($N$1)&lt;=8),LOOKUP($N21,Year!$C$79:$DV$79,Year!$C$80:$DV$80),IF(MONTH($N$1)&gt;=9,LOOKUP($N21,Year!$C$151:$DV$151,Year!$C$152:$DV$152))))))),"",IF(OR(AND(YEAR($N$1)=YEAR(TODAY())+1,MONTH($N$1)&gt;=4),YEAR($N$1)&gt;YEAR(TODAY())+1,YEAR($N$1)&lt;YEAR(TODAY()),$N21=""),"",IF(AND(YEAR($N$1)=YEAR(TODAY())+1,MONTH($N$1)&lt;=3),LOOKUP($N21,Year!$C$241:$CQ$241,Year!$C$242:$CQ$242),IF(MONTH($N$1)&lt;=4,LOOKUP($N21,Year!$C$7:$DV$7,Year!$C$8:$DV$8),IF(AND(MONTH($N$1)&gt;=5,MONTH($N$1)&lt;=8),LOOKUP($N21,Year!$C$79:$DV$79,Year!$C$80:$DV$80),IF(MONTH($N$1)&gt;=9,LOOKUP($N21,Year!$C$151:$DV$151,Year!$C$152:$DV$152)))))))</f>
        <v>0</v>
      </c>
      <c r="Q21" s="81">
        <f ca="1">IF(ISNA(IF(OR(AND(YEAR($N$1)=YEAR(TODAY())+1,MONTH($N$1)&gt;=4),YEAR($N$1)&gt;YEAR(TODAY())+1,YEAR($N$1)&lt;YEAR(TODAY()),$N21=""),"",IF(AND(YEAR($N$1)=YEAR(TODAY())+1,MONTH($N$1)&lt;=3),LOOKUP($N21,Year!$C$241:$CQ$241,Year!$C$243:$CQ$243),IF(MONTH($N$1)&lt;=4,LOOKUP($N21,Year!$C$7:$DV$7,Year!$C$9:$DV$9),IF(AND(MONTH($N$1)&gt;=5,MONTH($N$1)&lt;=8),LOOKUP($N21,Year!$C$79:$DV$79,Year!$C$81:$DV$81),IF(MONTH($N$1)&gt;=9,LOOKUP($N21,Year!$C$151:$DV$151,Year!$C$153:$DV$153))))))),"",IF(OR(AND(YEAR($N$1)=YEAR(TODAY())+1,MONTH($N$1)&gt;=4),YEAR($N$1)&gt;YEAR(TODAY())+1,YEAR($N$1)&lt;YEAR(TODAY()),$N21=""),"",IF(AND(YEAR($N$1)=YEAR(TODAY())+1,MONTH($N$1)&lt;=3),LOOKUP($N21,Year!$C$241:$CQ$241,Year!$C$243:$CQ$243),IF(MONTH($N$1)&lt;=4,LOOKUP($N21,Year!$C$7:$DV$7,Year!$C$9:$DV$9),IF(AND(MONTH($N$1)&gt;=5,MONTH($N$1)&lt;=8),LOOKUP($N21,Year!$C$79:$DV$79,Year!$C$81:$DV$81),IF(MONTH($N$1)&gt;=9,LOOKUP($N21,Year!$C$151:$DV$151,Year!$C$153:$DV$153)))))))</f>
        <v>0</v>
      </c>
      <c r="R21" s="81">
        <f ca="1">IF(ISNA(IF(OR(AND(YEAR($N$1)=YEAR(TODAY())+1,MONTH($N$1)&gt;=4),YEAR($N$1)&gt;YEAR(TODAY())+1,YEAR($N$1)&lt;YEAR(TODAY()),$N21=""),"",IF(AND(YEAR($N$1)=YEAR(TODAY())+1,MONTH($N$1)&lt;=3),LOOKUP($N21,Year!$C$241:$CQ$241,Year!$C$244:$CQ$244),IF(MONTH($N$1)&lt;=4,LOOKUP($N21,Year!$C$7:$DV$7,Year!$C$10:$DV$10),IF(AND(MONTH($N$1)&gt;=5,MONTH($N$1)&lt;=8),LOOKUP($N21,Year!$C$79:$DV$79,Year!$C$82:$DV$82),IF(MONTH($N$1)&gt;=9,LOOKUP($N21,Year!$C$151:$DV$151,Year!$C$154:$DV$154))))))),"",IF(OR(AND(YEAR($N$1)=YEAR(TODAY())+1,MONTH($N$1)&gt;=4),YEAR($N$1)&gt;YEAR(TODAY())+1,YEAR($N$1)&lt;YEAR(TODAY()),$N21=""),"",IF(AND(YEAR($N$1)=YEAR(TODAY())+1,MONTH($N$1)&lt;=3),LOOKUP($N21,Year!$C$241:$CQ$241,Year!$C$244:$CQ$244),IF(MONTH($N$1)&lt;=4,LOOKUP($N21,Year!$C$7:$DV$7,Year!$C$10:$DV$10),IF(AND(MONTH($N$1)&gt;=5,MONTH($N$1)&lt;=8),LOOKUP($N21,Year!$C$79:$DV$79,Year!$C$82:$DV$82),IF(MONTH($N$1)&gt;=9,LOOKUP($N21,Year!$C$151:$DV$151,Year!$C$154:$DV$154)))))))</f>
        <v>0</v>
      </c>
    </row>
    <row r="22" spans="1:18" ht="13.5">
      <c r="A22" s="171"/>
      <c r="B22" s="2">
        <f t="shared" si="3"/>
        <v>42702</v>
      </c>
      <c r="C22" s="75">
        <f t="shared" si="6"/>
        <v>2</v>
      </c>
      <c r="D22" s="81">
        <f ca="1">IF(ISNA(IF(OR(AND(YEAR($B$1)=YEAR(TODAY())+1,MONTH($B$1)&gt;=4),YEAR($B$1)&gt;YEAR(TODAY())+1,YEAR($B$1)&lt;YEAR(TODAY()),$B22=""),"",IF(AND(YEAR($B$1)=YEAR(TODAY())+1,MONTH($B$1)&lt;=3),LOOKUP($B22,Year!$C$241:$CQ$241,Year!$C$242:$CQ$242),IF(MONTH($B$1)&lt;=4,LOOKUP($B22,Year!$C$7:$DV$7,Year!$C$8:$DV$8),IF(AND(MONTH($B$1)&gt;=5,MONTH($B$1)&lt;=8),LOOKUP($B22,Year!$C$79:$DV$79,Year!$C$80:$DV$80),IF(MONTH($B$1)&gt;=9,LOOKUP($B22,Year!$C$151:$DV$151,Year!$C$152:$DV$152))))))),"",IF(OR(AND(YEAR($B$1)=YEAR(TODAY())+1,MONTH($B$1)&gt;=4),YEAR($B$1)&gt;YEAR(TODAY())+1,YEAR($B$1)&lt;YEAR(TODAY()),$B22=""),"",IF(AND(YEAR($B$1)=YEAR(TODAY())+1,MONTH($B$1)&lt;=3),LOOKUP($B22,Year!$C$241:$CQ$241,Year!$C$242:$CQ$242),IF(MONTH($B$1)&lt;=4,LOOKUP($B22,Year!$C$7:$DV$7,Year!$C$8:$DV$8),IF(AND(MONTH($B$1)&gt;=5,MONTH($B$1)&lt;=8),LOOKUP($B22,Year!$C$79:$DV$79,Year!$C$80:$DV$80),IF(MONTH($B$1)&gt;=9,LOOKUP($B22,Year!$C$151:$DV$151,Year!$C$152:$DV$152)))))))</f>
        <v>0</v>
      </c>
      <c r="E22" s="81">
        <f ca="1">IF(ISNA(IF(OR(AND(YEAR($B$1)=YEAR(TODAY())+1,MONTH($B$1)&gt;=4),YEAR($B$1)&gt;YEAR(TODAY())+1,YEAR($B$1)&lt;YEAR(TODAY()),$B22=""),"",IF(AND(YEAR($B$1)=YEAR(TODAY())+1,MONTH($B$1)&lt;=3),LOOKUP($B22,Year!$C$241:$CQ$241,Year!$C$243:$CQ$243),IF(MONTH($B$1)&lt;=4,LOOKUP($B22,Year!$C$7:$DV$7,Year!$C$9:$DV$9),IF(AND(MONTH($B$1)&gt;=5,MONTH($B$1)&lt;=8),LOOKUP($B22,Year!$C$79:$DV$79,Year!$C$81:$DV$81),IF(MONTH($B$1)&gt;=9,LOOKUP($B22,Year!$C$151:$DV$151,Year!$C$153:$DV$153))))))),"",IF(OR(AND(YEAR($B$1)=YEAR(TODAY())+1,MONTH($B$1)&gt;=4),YEAR($B$1)&gt;YEAR(TODAY())+1,YEAR($B$1)&lt;YEAR(TODAY()),$B22=""),"",IF(AND(YEAR($B$1)=YEAR(TODAY())+1,MONTH($B$1)&lt;=3),LOOKUP($B22,Year!$C$241:$CQ$241,Year!$C$243:$CQ$243),IF(MONTH($B$1)&lt;=4,LOOKUP($B22,Year!$C$7:$DV$7,Year!$C$9:$DV$9),IF(AND(MONTH($B$1)&gt;=5,MONTH($B$1)&lt;=8),LOOKUP($B22,Year!$C$79:$DV$79,Year!$C$81:$DV$81),IF(MONTH($B$1)&gt;=9,LOOKUP($B22,Year!$C$151:$DV$151,Year!$C$153:$DV$153)))))))</f>
        <v>0</v>
      </c>
      <c r="F22" s="81">
        <f ca="1">IF(ISNA(IF(OR(AND(YEAR($B$1)=YEAR(TODAY())+1,MONTH($B$1)&gt;=4),YEAR($B$1)&gt;YEAR(TODAY())+1,YEAR($B$1)&lt;YEAR(TODAY()),$B22=""),"",IF(AND(YEAR($B$1)=YEAR(TODAY())+1,MONTH($B$1)&lt;=3),LOOKUP($B22,Year!$C$241:$CQ$241,Year!$C$244:$CQ$244),IF(MONTH($B$1)&lt;=4,LOOKUP($B22,Year!$C$7:$DV$7,Year!$C$10:$DV$10),IF(AND(MONTH($B$1)&gt;=5,MONTH($B$1)&lt;=8),LOOKUP($B22,Year!$C$79:$DV$79,Year!$C$82:$DV$82),IF(MONTH($B$1)&gt;=9,LOOKUP($B22,Year!$C$151:$DV$151,Year!$C$154:$DV$154))))))),"",IF(OR(AND(YEAR($B$1)=YEAR(TODAY())+1,MONTH($B$1)&gt;=4),YEAR($B$1)&gt;YEAR(TODAY())+1,YEAR($B$1)&lt;YEAR(TODAY()),$B22=""),"",IF(AND(YEAR($B$1)=YEAR(TODAY())+1,MONTH($B$1)&lt;=3),LOOKUP($B22,Year!$C$241:$CQ$241,Year!$C$244:$CQ$244),IF(MONTH($B$1)&lt;=4,LOOKUP($B22,Year!$C$7:$DV$7,Year!$C$10:$DV$10),IF(AND(MONTH($B$1)&gt;=5,MONTH($B$1)&lt;=8),LOOKUP($B22,Year!$C$79:$DV$79,Year!$C$82:$DV$82),IF(MONTH($B$1)&gt;=9,LOOKUP($B22,Year!$C$151:$DV$151,Year!$C$154:$DV$154)))))))</f>
        <v>0</v>
      </c>
      <c r="G22" s="171"/>
      <c r="H22" s="2">
        <f t="shared" si="4"/>
        <v>42732</v>
      </c>
      <c r="I22" s="75">
        <f t="shared" si="7"/>
        <v>4</v>
      </c>
      <c r="J22" s="81">
        <f ca="1">IF(ISNA(IF(OR(AND(YEAR($H$1)=YEAR(TODAY())+1,MONTH($H$1)&gt;=4),YEAR($H$1)&gt;YEAR(TODAY())+1,YEAR($H$1)&lt;YEAR(TODAY()),$H22=""),"",IF(AND(YEAR($H$1)=YEAR(TODAY())+1,MONTH($H$1)&lt;=3),LOOKUP($H22,Year!$C$241:$CQ$241,Year!$C$242:$CQ$242),IF(MONTH($H$1)&lt;=4,LOOKUP($H22,Year!$C$7:$DV$7,Year!$C$8:$DV$8),IF(AND(MONTH($H$1)&gt;=5,MONTH($H$1)&lt;=8),LOOKUP($H22,Year!$C$79:$DV$79,Year!$C$80:$DV$80),IF(MONTH($H$1)&gt;=9,LOOKUP($H22,Year!$C$151:$DV$151,Year!$C$152:$DV$152))))))),"",IF(OR(AND(YEAR($H$1)=YEAR(TODAY())+1,MONTH($H$1)&gt;=4),YEAR($H$1)&gt;YEAR(TODAY())+1,YEAR($H$1)&lt;YEAR(TODAY()),$H22=""),"",IF(AND(YEAR($H$1)=YEAR(TODAY())+1,MONTH($H$1)&lt;=3),LOOKUP($H22,Year!$C$241:$CQ$241,Year!$C$242:$CQ$242),IF(MONTH($H$1)&lt;=4,LOOKUP($H22,Year!$C$7:$DV$7,Year!$C$8:$DV$8),IF(AND(MONTH($H$1)&gt;=5,MONTH($H$1)&lt;=8),LOOKUP($H22,Year!$C$79:$DV$79,Year!$C$80:$DV$80),IF(MONTH($H$1)&gt;=9,LOOKUP($H22,Year!$C$151:$DV$151,Year!$C$152:$DV$152)))))))</f>
        <v>0</v>
      </c>
      <c r="K22" s="81">
        <f ca="1">IF(ISNA(IF(OR(AND(YEAR($H$1)=YEAR(TODAY())+1,MONTH($H$1)&gt;=4),YEAR($H$1)&gt;YEAR(TODAY())+1,YEAR($H$1)&lt;YEAR(TODAY()),$H22=""),"",IF(AND(YEAR($H$1)=YEAR(TODAY())+1,MONTH($H$1)&lt;=3),LOOKUP($H22,Year!$C$241:$CQ$241,Year!$C$243:$CQ$243),IF(MONTH($H$1)&lt;=4,LOOKUP($H22,Year!$C$7:$DV$7,Year!$C$9:$DV$9),IF(AND(MONTH($H$1)&gt;=5,MONTH($H$1)&lt;=8),LOOKUP($H22,Year!$C$79:$DV$79,Year!$C$81:$DV$81),IF(MONTH($H$1)&gt;=9,LOOKUP($H22,Year!$C$151:$DV$151,Year!$C$153:$DV$153))))))),"",IF(OR(AND(YEAR($H$1)=YEAR(TODAY())+1,MONTH($H$1)&gt;=4),YEAR($H$1)&gt;YEAR(TODAY())+1,YEAR($H$1)&lt;YEAR(TODAY()),$H22=""),"",IF(AND(YEAR($H$1)=YEAR(TODAY())+1,MONTH($H$1)&lt;=3),LOOKUP($H22,Year!$C$241:$CQ$241,Year!$C$243:$CQ$243),IF(MONTH($H$1)&lt;=4,LOOKUP($H22,Year!$C$7:$DV$7,Year!$C$9:$DV$9),IF(AND(MONTH($H$1)&gt;=5,MONTH($H$1)&lt;=8),LOOKUP($H22,Year!$C$79:$DV$79,Year!$C$81:$DV$81),IF(MONTH($H$1)&gt;=9,LOOKUP($H22,Year!$C$151:$DV$151,Year!$C$153:$DV$153)))))))</f>
        <v>0</v>
      </c>
      <c r="L22" s="81">
        <f ca="1">IF(ISNA(IF(OR(AND(YEAR($H$1)=YEAR(TODAY())+1,MONTH($H$1)&gt;=4),YEAR($H$1)&gt;YEAR(TODAY())+1,YEAR($H$1)&lt;YEAR(TODAY()),$H22=""),"",IF(AND(YEAR($H$1)=YEAR(TODAY())+1,MONTH($H$1)&lt;=3),LOOKUP($H22,Year!$C$241:$CQ$241,Year!$C$244:$CQ$244),IF(MONTH($H$1)&lt;=4,LOOKUP($H22,Year!$C$7:$DV$7,Year!$C$10:$DV$10),IF(AND(MONTH($H$1)&gt;=5,MONTH($H$1)&lt;=8),LOOKUP($H22,Year!$C$79:$DV$79,Year!$C$82:$DV$82),IF(MONTH($H$1)&gt;=9,LOOKUP($H22,Year!$C$151:$DV$151,Year!$C$154:$DV$154))))))),"",IF(OR(AND(YEAR($H$1)=YEAR(TODAY())+1,MONTH($H$1)&gt;=4),YEAR($H$1)&gt;YEAR(TODAY())+1,YEAR($H$1)&lt;YEAR(TODAY()),$H22=""),"",IF(AND(YEAR($H$1)=YEAR(TODAY())+1,MONTH($H$1)&lt;=3),LOOKUP($H22,Year!$C$241:$CQ$241,Year!$C$244:$CQ$244),IF(MONTH($H$1)&lt;=4,LOOKUP($H22,Year!$C$7:$DV$7,Year!$C$10:$DV$10),IF(AND(MONTH($H$1)&gt;=5,MONTH($H$1)&lt;=8),LOOKUP($H22,Year!$C$79:$DV$79,Year!$C$82:$DV$82),IF(MONTH($H$1)&gt;=9,LOOKUP($H22,Year!$C$151:$DV$151,Year!$C$154:$DV$154)))))))</f>
        <v>0</v>
      </c>
      <c r="M22" s="171"/>
      <c r="N22" s="2">
        <f t="shared" si="5"/>
        <v>42762</v>
      </c>
      <c r="O22" s="75">
        <f t="shared" si="8"/>
        <v>6</v>
      </c>
      <c r="P22" s="81">
        <f ca="1">IF(ISNA(IF(OR(AND(YEAR($N$1)=YEAR(TODAY())+1,MONTH($N$1)&gt;=4),YEAR($N$1)&gt;YEAR(TODAY())+1,YEAR($N$1)&lt;YEAR(TODAY()),$N22=""),"",IF(AND(YEAR($N$1)=YEAR(TODAY())+1,MONTH($N$1)&lt;=3),LOOKUP($N22,Year!$C$241:$CQ$241,Year!$C$242:$CQ$242),IF(MONTH($N$1)&lt;=4,LOOKUP($N22,Year!$C$7:$DV$7,Year!$C$8:$DV$8),IF(AND(MONTH($N$1)&gt;=5,MONTH($N$1)&lt;=8),LOOKUP($N22,Year!$C$79:$DV$79,Year!$C$80:$DV$80),IF(MONTH($N$1)&gt;=9,LOOKUP($N22,Year!$C$151:$DV$151,Year!$C$152:$DV$152))))))),"",IF(OR(AND(YEAR($N$1)=YEAR(TODAY())+1,MONTH($N$1)&gt;=4),YEAR($N$1)&gt;YEAR(TODAY())+1,YEAR($N$1)&lt;YEAR(TODAY()),$N22=""),"",IF(AND(YEAR($N$1)=YEAR(TODAY())+1,MONTH($N$1)&lt;=3),LOOKUP($N22,Year!$C$241:$CQ$241,Year!$C$242:$CQ$242),IF(MONTH($N$1)&lt;=4,LOOKUP($N22,Year!$C$7:$DV$7,Year!$C$8:$DV$8),IF(AND(MONTH($N$1)&gt;=5,MONTH($N$1)&lt;=8),LOOKUP($N22,Year!$C$79:$DV$79,Year!$C$80:$DV$80),IF(MONTH($N$1)&gt;=9,LOOKUP($N22,Year!$C$151:$DV$151,Year!$C$152:$DV$152)))))))</f>
        <v>0</v>
      </c>
      <c r="Q22" s="81">
        <f ca="1">IF(ISNA(IF(OR(AND(YEAR($N$1)=YEAR(TODAY())+1,MONTH($N$1)&gt;=4),YEAR($N$1)&gt;YEAR(TODAY())+1,YEAR($N$1)&lt;YEAR(TODAY()),$N22=""),"",IF(AND(YEAR($N$1)=YEAR(TODAY())+1,MONTH($N$1)&lt;=3),LOOKUP($N22,Year!$C$241:$CQ$241,Year!$C$243:$CQ$243),IF(MONTH($N$1)&lt;=4,LOOKUP($N22,Year!$C$7:$DV$7,Year!$C$9:$DV$9),IF(AND(MONTH($N$1)&gt;=5,MONTH($N$1)&lt;=8),LOOKUP($N22,Year!$C$79:$DV$79,Year!$C$81:$DV$81),IF(MONTH($N$1)&gt;=9,LOOKUP($N22,Year!$C$151:$DV$151,Year!$C$153:$DV$153))))))),"",IF(OR(AND(YEAR($N$1)=YEAR(TODAY())+1,MONTH($N$1)&gt;=4),YEAR($N$1)&gt;YEAR(TODAY())+1,YEAR($N$1)&lt;YEAR(TODAY()),$N22=""),"",IF(AND(YEAR($N$1)=YEAR(TODAY())+1,MONTH($N$1)&lt;=3),LOOKUP($N22,Year!$C$241:$CQ$241,Year!$C$243:$CQ$243),IF(MONTH($N$1)&lt;=4,LOOKUP($N22,Year!$C$7:$DV$7,Year!$C$9:$DV$9),IF(AND(MONTH($N$1)&gt;=5,MONTH($N$1)&lt;=8),LOOKUP($N22,Year!$C$79:$DV$79,Year!$C$81:$DV$81),IF(MONTH($N$1)&gt;=9,LOOKUP($N22,Year!$C$151:$DV$151,Year!$C$153:$DV$153)))))))</f>
        <v>0</v>
      </c>
      <c r="R22" s="81">
        <f ca="1">IF(ISNA(IF(OR(AND(YEAR($N$1)=YEAR(TODAY())+1,MONTH($N$1)&gt;=4),YEAR($N$1)&gt;YEAR(TODAY())+1,YEAR($N$1)&lt;YEAR(TODAY()),$N22=""),"",IF(AND(YEAR($N$1)=YEAR(TODAY())+1,MONTH($N$1)&lt;=3),LOOKUP($N22,Year!$C$241:$CQ$241,Year!$C$244:$CQ$244),IF(MONTH($N$1)&lt;=4,LOOKUP($N22,Year!$C$7:$DV$7,Year!$C$10:$DV$10),IF(AND(MONTH($N$1)&gt;=5,MONTH($N$1)&lt;=8),LOOKUP($N22,Year!$C$79:$DV$79,Year!$C$82:$DV$82),IF(MONTH($N$1)&gt;=9,LOOKUP($N22,Year!$C$151:$DV$151,Year!$C$154:$DV$154))))))),"",IF(OR(AND(YEAR($N$1)=YEAR(TODAY())+1,MONTH($N$1)&gt;=4),YEAR($N$1)&gt;YEAR(TODAY())+1,YEAR($N$1)&lt;YEAR(TODAY()),$N22=""),"",IF(AND(YEAR($N$1)=YEAR(TODAY())+1,MONTH($N$1)&lt;=3),LOOKUP($N22,Year!$C$241:$CQ$241,Year!$C$244:$CQ$244),IF(MONTH($N$1)&lt;=4,LOOKUP($N22,Year!$C$7:$DV$7,Year!$C$10:$DV$10),IF(AND(MONTH($N$1)&gt;=5,MONTH($N$1)&lt;=8),LOOKUP($N22,Year!$C$79:$DV$79,Year!$C$82:$DV$82),IF(MONTH($N$1)&gt;=9,LOOKUP($N22,Year!$C$151:$DV$151,Year!$C$154:$DV$154)))))))</f>
        <v>0</v>
      </c>
    </row>
    <row r="23" spans="1:18" ht="13.5">
      <c r="A23" s="171"/>
      <c r="B23" s="137">
        <f aca="true" t="shared" si="9" ref="B23:B39">IF(B22="","",IF(MONTH(B22+1)&gt;MONTH(B22),"",IF(WEEKDAY(B22+1)=1,B22+2,IF(WEEKDAY(B22+1)=7,B22+3,B22+1))))</f>
        <v>42703</v>
      </c>
      <c r="C23" s="75">
        <f>IF(B23="","",WEEKDAY(B23))</f>
        <v>3</v>
      </c>
      <c r="D23" s="81">
        <f ca="1">IF(ISNA(IF(OR(AND(YEAR($B$1)=YEAR(TODAY())+1,MONTH($B$1)&gt;=4),YEAR($B$1)&gt;YEAR(TODAY())+1,YEAR($B$1)&lt;YEAR(TODAY()),$B23=""),"",IF(AND(YEAR($B$1)=YEAR(TODAY())+1,MONTH($B$1)&lt;=3),LOOKUP($B23,Year!$C$241:$CQ$241,Year!$C$242:$CQ$242),IF(MONTH($B$1)&lt;=4,LOOKUP($B23,Year!$C$7:$DV$7,Year!$C$8:$DV$8),IF(AND(MONTH($B$1)&gt;=5,MONTH($B$1)&lt;=8),LOOKUP($B23,Year!$C$79:$DV$79,Year!$C$80:$DV$80),IF(MONTH($B$1)&gt;=9,LOOKUP($B23,Year!$C$151:$DV$151,Year!$C$152:$DV$152))))))),"",IF(OR(AND(YEAR($B$1)=YEAR(TODAY())+1,MONTH($B$1)&gt;=4),YEAR($B$1)&gt;YEAR(TODAY())+1,YEAR($B$1)&lt;YEAR(TODAY()),$B23=""),"",IF(AND(YEAR($B$1)=YEAR(TODAY())+1,MONTH($B$1)&lt;=3),LOOKUP($B23,Year!$C$241:$CQ$241,Year!$C$242:$CQ$242),IF(MONTH($B$1)&lt;=4,LOOKUP($B23,Year!$C$7:$DV$7,Year!$C$8:$DV$8),IF(AND(MONTH($B$1)&gt;=5,MONTH($B$1)&lt;=8),LOOKUP($B23,Year!$C$79:$DV$79,Year!$C$80:$DV$80),IF(MONTH($B$1)&gt;=9,LOOKUP($B23,Year!$C$151:$DV$151,Year!$C$152:$DV$152)))))))</f>
        <v>0</v>
      </c>
      <c r="E23" s="81">
        <f ca="1">IF(ISNA(IF(OR(AND(YEAR($B$1)=YEAR(TODAY())+1,MONTH($B$1)&gt;=4),YEAR($B$1)&gt;YEAR(TODAY())+1,YEAR($B$1)&lt;YEAR(TODAY()),$B23=""),"",IF(AND(YEAR($B$1)=YEAR(TODAY())+1,MONTH($B$1)&lt;=3),LOOKUP($B23,Year!$C$241:$CQ$241,Year!$C$243:$CQ$243),IF(MONTH($B$1)&lt;=4,LOOKUP($B23,Year!$C$7:$DV$7,Year!$C$9:$DV$9),IF(AND(MONTH($B$1)&gt;=5,MONTH($B$1)&lt;=8),LOOKUP($B23,Year!$C$79:$DV$79,Year!$C$81:$DV$81),IF(MONTH($B$1)&gt;=9,LOOKUP($B23,Year!$C$151:$DV$151,Year!$C$153:$DV$153))))))),"",IF(OR(AND(YEAR($B$1)=YEAR(TODAY())+1,MONTH($B$1)&gt;=4),YEAR($B$1)&gt;YEAR(TODAY())+1,YEAR($B$1)&lt;YEAR(TODAY()),$B23=""),"",IF(AND(YEAR($B$1)=YEAR(TODAY())+1,MONTH($B$1)&lt;=3),LOOKUP($B23,Year!$C$241:$CQ$241,Year!$C$243:$CQ$243),IF(MONTH($B$1)&lt;=4,LOOKUP($B23,Year!$C$7:$DV$7,Year!$C$9:$DV$9),IF(AND(MONTH($B$1)&gt;=5,MONTH($B$1)&lt;=8),LOOKUP($B23,Year!$C$79:$DV$79,Year!$C$81:$DV$81),IF(MONTH($B$1)&gt;=9,LOOKUP($B23,Year!$C$151:$DV$151,Year!$C$153:$DV$153)))))))</f>
        <v>0</v>
      </c>
      <c r="F23" s="81">
        <f ca="1">IF(ISNA(IF(OR(AND(YEAR($B$1)=YEAR(TODAY())+1,MONTH($B$1)&gt;=4),YEAR($B$1)&gt;YEAR(TODAY())+1,YEAR($B$1)&lt;YEAR(TODAY()),$B23=""),"",IF(AND(YEAR($B$1)=YEAR(TODAY())+1,MONTH($B$1)&lt;=3),LOOKUP($B23,Year!$C$241:$CQ$241,Year!$C$244:$CQ$244),IF(MONTH($B$1)&lt;=4,LOOKUP($B23,Year!$C$7:$DV$7,Year!$C$10:$DV$10),IF(AND(MONTH($B$1)&gt;=5,MONTH($B$1)&lt;=8),LOOKUP($B23,Year!$C$79:$DV$79,Year!$C$82:$DV$82),IF(MONTH($B$1)&gt;=9,LOOKUP($B23,Year!$C$151:$DV$151,Year!$C$154:$DV$154))))))),"",IF(OR(AND(YEAR($B$1)=YEAR(TODAY())+1,MONTH($B$1)&gt;=4),YEAR($B$1)&gt;YEAR(TODAY())+1,YEAR($B$1)&lt;YEAR(TODAY()),$B23=""),"",IF(AND(YEAR($B$1)=YEAR(TODAY())+1,MONTH($B$1)&lt;=3),LOOKUP($B23,Year!$C$241:$CQ$241,Year!$C$244:$CQ$244),IF(MONTH($B$1)&lt;=4,LOOKUP($B23,Year!$C$7:$DV$7,Year!$C$10:$DV$10),IF(AND(MONTH($B$1)&gt;=5,MONTH($B$1)&lt;=8),LOOKUP($B23,Year!$C$79:$DV$79,Year!$C$82:$DV$82),IF(MONTH($B$1)&gt;=9,LOOKUP($B23,Year!$C$151:$DV$151,Year!$C$154:$DV$154)))))))</f>
        <v>0</v>
      </c>
      <c r="G23" s="171"/>
      <c r="H23" s="137">
        <f aca="true" t="shared" si="10" ref="H23:H39">IF(H22="","",IF(MONTH(H22+1)&gt;MONTH(H22),"",IF(WEEKDAY(H22+1)=1,H22+2,IF(WEEKDAY(H22+1)=7,H22+3,H22+1))))</f>
        <v>42733</v>
      </c>
      <c r="I23" s="75">
        <f t="shared" si="7"/>
        <v>5</v>
      </c>
      <c r="J23" s="81">
        <f ca="1">IF(ISNA(IF(OR(AND(YEAR($H$1)=YEAR(TODAY())+1,MONTH($H$1)&gt;=4),YEAR($H$1)&gt;YEAR(TODAY())+1,YEAR($H$1)&lt;YEAR(TODAY()),$H23=""),"",IF(AND(YEAR($H$1)=YEAR(TODAY())+1,MONTH($H$1)&lt;=3),LOOKUP($H23,Year!$C$241:$CQ$241,Year!$C$242:$CQ$242),IF(MONTH($H$1)&lt;=4,LOOKUP($H23,Year!$C$7:$DV$7,Year!$C$8:$DV$8),IF(AND(MONTH($H$1)&gt;=5,MONTH($H$1)&lt;=8),LOOKUP($H23,Year!$C$79:$DV$79,Year!$C$80:$DV$80),IF(MONTH($H$1)&gt;=9,LOOKUP($H23,Year!$C$151:$DV$151,Year!$C$152:$DV$152))))))),"",IF(OR(AND(YEAR($H$1)=YEAR(TODAY())+1,MONTH($H$1)&gt;=4),YEAR($H$1)&gt;YEAR(TODAY())+1,YEAR($H$1)&lt;YEAR(TODAY()),$H23=""),"",IF(AND(YEAR($H$1)=YEAR(TODAY())+1,MONTH($H$1)&lt;=3),LOOKUP($H23,Year!$C$241:$CQ$241,Year!$C$242:$CQ$242),IF(MONTH($H$1)&lt;=4,LOOKUP($H23,Year!$C$7:$DV$7,Year!$C$8:$DV$8),IF(AND(MONTH($H$1)&gt;=5,MONTH($H$1)&lt;=8),LOOKUP($H23,Year!$C$79:$DV$79,Year!$C$80:$DV$80),IF(MONTH($H$1)&gt;=9,LOOKUP($H23,Year!$C$151:$DV$151,Year!$C$152:$DV$152)))))))</f>
        <v>0</v>
      </c>
      <c r="K23" s="81">
        <f ca="1">IF(ISNA(IF(OR(AND(YEAR($H$1)=YEAR(TODAY())+1,MONTH($H$1)&gt;=4),YEAR($H$1)&gt;YEAR(TODAY())+1,YEAR($H$1)&lt;YEAR(TODAY()),$H23=""),"",IF(AND(YEAR($H$1)=YEAR(TODAY())+1,MONTH($H$1)&lt;=3),LOOKUP($H23,Year!$C$241:$CQ$241,Year!$C$243:$CQ$243),IF(MONTH($H$1)&lt;=4,LOOKUP($H23,Year!$C$7:$DV$7,Year!$C$9:$DV$9),IF(AND(MONTH($H$1)&gt;=5,MONTH($H$1)&lt;=8),LOOKUP($H23,Year!$C$79:$DV$79,Year!$C$81:$DV$81),IF(MONTH($H$1)&gt;=9,LOOKUP($H23,Year!$C$151:$DV$151,Year!$C$153:$DV$153))))))),"",IF(OR(AND(YEAR($H$1)=YEAR(TODAY())+1,MONTH($H$1)&gt;=4),YEAR($H$1)&gt;YEAR(TODAY())+1,YEAR($H$1)&lt;YEAR(TODAY()),$H23=""),"",IF(AND(YEAR($H$1)=YEAR(TODAY())+1,MONTH($H$1)&lt;=3),LOOKUP($H23,Year!$C$241:$CQ$241,Year!$C$243:$CQ$243),IF(MONTH($H$1)&lt;=4,LOOKUP($H23,Year!$C$7:$DV$7,Year!$C$9:$DV$9),IF(AND(MONTH($H$1)&gt;=5,MONTH($H$1)&lt;=8),LOOKUP($H23,Year!$C$79:$DV$79,Year!$C$81:$DV$81),IF(MONTH($H$1)&gt;=9,LOOKUP($H23,Year!$C$151:$DV$151,Year!$C$153:$DV$153)))))))</f>
        <v>0</v>
      </c>
      <c r="L23" s="81">
        <f ca="1">IF(ISNA(IF(OR(AND(YEAR($H$1)=YEAR(TODAY())+1,MONTH($H$1)&gt;=4),YEAR($H$1)&gt;YEAR(TODAY())+1,YEAR($H$1)&lt;YEAR(TODAY()),$H23=""),"",IF(AND(YEAR($H$1)=YEAR(TODAY())+1,MONTH($H$1)&lt;=3),LOOKUP($H23,Year!$C$241:$CQ$241,Year!$C$244:$CQ$244),IF(MONTH($H$1)&lt;=4,LOOKUP($H23,Year!$C$7:$DV$7,Year!$C$10:$DV$10),IF(AND(MONTH($H$1)&gt;=5,MONTH($H$1)&lt;=8),LOOKUP($H23,Year!$C$79:$DV$79,Year!$C$82:$DV$82),IF(MONTH($H$1)&gt;=9,LOOKUP($H23,Year!$C$151:$DV$151,Year!$C$154:$DV$154))))))),"",IF(OR(AND(YEAR($H$1)=YEAR(TODAY())+1,MONTH($H$1)&gt;=4),YEAR($H$1)&gt;YEAR(TODAY())+1,YEAR($H$1)&lt;YEAR(TODAY()),$H23=""),"",IF(AND(YEAR($H$1)=YEAR(TODAY())+1,MONTH($H$1)&lt;=3),LOOKUP($H23,Year!$C$241:$CQ$241,Year!$C$244:$CQ$244),IF(MONTH($H$1)&lt;=4,LOOKUP($H23,Year!$C$7:$DV$7,Year!$C$10:$DV$10),IF(AND(MONTH($H$1)&gt;=5,MONTH($H$1)&lt;=8),LOOKUP($H23,Year!$C$79:$DV$79,Year!$C$82:$DV$82),IF(MONTH($H$1)&gt;=9,LOOKUP($H23,Year!$C$151:$DV$151,Year!$C$154:$DV$154)))))))</f>
        <v>0</v>
      </c>
      <c r="M23" s="171"/>
      <c r="N23" s="137">
        <f aca="true" t="shared" si="11" ref="N23:N39">IF(N22="","",IF(MONTH(N22+1)&gt;MONTH(N22),"",IF(WEEKDAY(N22+1)=1,N22+2,IF(WEEKDAY(N22+1)=7,N22+3,N22+1))))</f>
        <v>42765</v>
      </c>
      <c r="O23" s="75">
        <f t="shared" si="8"/>
        <v>2</v>
      </c>
      <c r="P23" s="81">
        <f ca="1">IF(ISNA(IF(OR(AND(YEAR($N$1)=YEAR(TODAY())+1,MONTH($N$1)&gt;=4),YEAR($N$1)&gt;YEAR(TODAY())+1,YEAR($N$1)&lt;YEAR(TODAY()),$N23=""),"",IF(AND(YEAR($N$1)=YEAR(TODAY())+1,MONTH($N$1)&lt;=3),LOOKUP($N23,Year!$C$241:$CQ$241,Year!$C$242:$CQ$242),IF(MONTH($N$1)&lt;=4,LOOKUP($N23,Year!$C$7:$DV$7,Year!$C$8:$DV$8),IF(AND(MONTH($N$1)&gt;=5,MONTH($N$1)&lt;=8),LOOKUP($N23,Year!$C$79:$DV$79,Year!$C$80:$DV$80),IF(MONTH($N$1)&gt;=9,LOOKUP($N23,Year!$C$151:$DV$151,Year!$C$152:$DV$152))))))),"",IF(OR(AND(YEAR($N$1)=YEAR(TODAY())+1,MONTH($N$1)&gt;=4),YEAR($N$1)&gt;YEAR(TODAY())+1,YEAR($N$1)&lt;YEAR(TODAY()),$N23=""),"",IF(AND(YEAR($N$1)=YEAR(TODAY())+1,MONTH($N$1)&lt;=3),LOOKUP($N23,Year!$C$241:$CQ$241,Year!$C$242:$CQ$242),IF(MONTH($N$1)&lt;=4,LOOKUP($N23,Year!$C$7:$DV$7,Year!$C$8:$DV$8),IF(AND(MONTH($N$1)&gt;=5,MONTH($N$1)&lt;=8),LOOKUP($N23,Year!$C$79:$DV$79,Year!$C$80:$DV$80),IF(MONTH($N$1)&gt;=9,LOOKUP($N23,Year!$C$151:$DV$151,Year!$C$152:$DV$152)))))))</f>
        <v>0</v>
      </c>
      <c r="Q23" s="81">
        <f ca="1">IF(ISNA(IF(OR(AND(YEAR($N$1)=YEAR(TODAY())+1,MONTH($N$1)&gt;=4),YEAR($N$1)&gt;YEAR(TODAY())+1,YEAR($N$1)&lt;YEAR(TODAY()),$N23=""),"",IF(AND(YEAR($N$1)=YEAR(TODAY())+1,MONTH($N$1)&lt;=3),LOOKUP($N23,Year!$C$241:$CQ$241,Year!$C$243:$CQ$243),IF(MONTH($N$1)&lt;=4,LOOKUP($N23,Year!$C$7:$DV$7,Year!$C$9:$DV$9),IF(AND(MONTH($N$1)&gt;=5,MONTH($N$1)&lt;=8),LOOKUP($N23,Year!$C$79:$DV$79,Year!$C$81:$DV$81),IF(MONTH($N$1)&gt;=9,LOOKUP($N23,Year!$C$151:$DV$151,Year!$C$153:$DV$153))))))),"",IF(OR(AND(YEAR($N$1)=YEAR(TODAY())+1,MONTH($N$1)&gt;=4),YEAR($N$1)&gt;YEAR(TODAY())+1,YEAR($N$1)&lt;YEAR(TODAY()),$N23=""),"",IF(AND(YEAR($N$1)=YEAR(TODAY())+1,MONTH($N$1)&lt;=3),LOOKUP($N23,Year!$C$241:$CQ$241,Year!$C$243:$CQ$243),IF(MONTH($N$1)&lt;=4,LOOKUP($N23,Year!$C$7:$DV$7,Year!$C$9:$DV$9),IF(AND(MONTH($N$1)&gt;=5,MONTH($N$1)&lt;=8),LOOKUP($N23,Year!$C$79:$DV$79,Year!$C$81:$DV$81),IF(MONTH($N$1)&gt;=9,LOOKUP($N23,Year!$C$151:$DV$151,Year!$C$153:$DV$153)))))))</f>
        <v>0</v>
      </c>
      <c r="R23" s="81">
        <f ca="1">IF(ISNA(IF(OR(AND(YEAR($N$1)=YEAR(TODAY())+1,MONTH($N$1)&gt;=4),YEAR($N$1)&gt;YEAR(TODAY())+1,YEAR($N$1)&lt;YEAR(TODAY()),$N23=""),"",IF(AND(YEAR($N$1)=YEAR(TODAY())+1,MONTH($N$1)&lt;=3),LOOKUP($N23,Year!$C$241:$CQ$241,Year!$C$244:$CQ$244),IF(MONTH($N$1)&lt;=4,LOOKUP($N23,Year!$C$7:$DV$7,Year!$C$10:$DV$10),IF(AND(MONTH($N$1)&gt;=5,MONTH($N$1)&lt;=8),LOOKUP($N23,Year!$C$79:$DV$79,Year!$C$82:$DV$82),IF(MONTH($N$1)&gt;=9,LOOKUP($N23,Year!$C$151:$DV$151,Year!$C$154:$DV$154))))))),"",IF(OR(AND(YEAR($N$1)=YEAR(TODAY())+1,MONTH($N$1)&gt;=4),YEAR($N$1)&gt;YEAR(TODAY())+1,YEAR($N$1)&lt;YEAR(TODAY()),$N23=""),"",IF(AND(YEAR($N$1)=YEAR(TODAY())+1,MONTH($N$1)&lt;=3),LOOKUP($N23,Year!$C$241:$CQ$241,Year!$C$244:$CQ$244),IF(MONTH($N$1)&lt;=4,LOOKUP($N23,Year!$C$7:$DV$7,Year!$C$10:$DV$10),IF(AND(MONTH($N$1)&gt;=5,MONTH($N$1)&lt;=8),LOOKUP($N23,Year!$C$79:$DV$79,Year!$C$82:$DV$82),IF(MONTH($N$1)&gt;=9,LOOKUP($N23,Year!$C$151:$DV$151,Year!$C$154:$DV$154)))))))</f>
        <v>0</v>
      </c>
    </row>
    <row r="24" spans="1:18" ht="13.5">
      <c r="A24" s="171"/>
      <c r="B24" s="137">
        <f t="shared" si="9"/>
        <v>42704</v>
      </c>
      <c r="C24" s="75">
        <f>IF(B24="","",WEEKDAY(B24))</f>
        <v>4</v>
      </c>
      <c r="D24" s="81">
        <f ca="1">IF(ISNA(IF(OR(AND(YEAR($B$1)=YEAR(TODAY())+1,MONTH($B$1)&gt;=4),YEAR($B$1)&gt;YEAR(TODAY())+1,YEAR($B$1)&lt;YEAR(TODAY()),$B24=""),"",IF(AND(YEAR($B$1)=YEAR(TODAY())+1,MONTH($B$1)&lt;=3),LOOKUP($B24,Year!$C$241:$CQ$241,Year!$C$242:$CQ$242),IF(MONTH($B$1)&lt;=4,LOOKUP($B24,Year!$C$7:$DV$7,Year!$C$8:$DV$8),IF(AND(MONTH($B$1)&gt;=5,MONTH($B$1)&lt;=8),LOOKUP($B24,Year!$C$79:$DV$79,Year!$C$80:$DV$80),IF(MONTH($B$1)&gt;=9,LOOKUP($B24,Year!$C$151:$DV$151,Year!$C$152:$DV$152))))))),"",IF(OR(AND(YEAR($B$1)=YEAR(TODAY())+1,MONTH($B$1)&gt;=4),YEAR($B$1)&gt;YEAR(TODAY())+1,YEAR($B$1)&lt;YEAR(TODAY()),$B24=""),"",IF(AND(YEAR($B$1)=YEAR(TODAY())+1,MONTH($B$1)&lt;=3),LOOKUP($B24,Year!$C$241:$CQ$241,Year!$C$242:$CQ$242),IF(MONTH($B$1)&lt;=4,LOOKUP($B24,Year!$C$7:$DV$7,Year!$C$8:$DV$8),IF(AND(MONTH($B$1)&gt;=5,MONTH($B$1)&lt;=8),LOOKUP($B24,Year!$C$79:$DV$79,Year!$C$80:$DV$80),IF(MONTH($B$1)&gt;=9,LOOKUP($B24,Year!$C$151:$DV$151,Year!$C$152:$DV$152)))))))</f>
        <v>0</v>
      </c>
      <c r="E24" s="81">
        <f ca="1">IF(ISNA(IF(OR(AND(YEAR($B$1)=YEAR(TODAY())+1,MONTH($B$1)&gt;=4),YEAR($B$1)&gt;YEAR(TODAY())+1,YEAR($B$1)&lt;YEAR(TODAY()),$B24=""),"",IF(AND(YEAR($B$1)=YEAR(TODAY())+1,MONTH($B$1)&lt;=3),LOOKUP($B24,Year!$C$241:$CQ$241,Year!$C$243:$CQ$243),IF(MONTH($B$1)&lt;=4,LOOKUP($B24,Year!$C$7:$DV$7,Year!$C$9:$DV$9),IF(AND(MONTH($B$1)&gt;=5,MONTH($B$1)&lt;=8),LOOKUP($B24,Year!$C$79:$DV$79,Year!$C$81:$DV$81),IF(MONTH($B$1)&gt;=9,LOOKUP($B24,Year!$C$151:$DV$151,Year!$C$153:$DV$153))))))),"",IF(OR(AND(YEAR($B$1)=YEAR(TODAY())+1,MONTH($B$1)&gt;=4),YEAR($B$1)&gt;YEAR(TODAY())+1,YEAR($B$1)&lt;YEAR(TODAY()),$B24=""),"",IF(AND(YEAR($B$1)=YEAR(TODAY())+1,MONTH($B$1)&lt;=3),LOOKUP($B24,Year!$C$241:$CQ$241,Year!$C$243:$CQ$243),IF(MONTH($B$1)&lt;=4,LOOKUP($B24,Year!$C$7:$DV$7,Year!$C$9:$DV$9),IF(AND(MONTH($B$1)&gt;=5,MONTH($B$1)&lt;=8),LOOKUP($B24,Year!$C$79:$DV$79,Year!$C$81:$DV$81),IF(MONTH($B$1)&gt;=9,LOOKUP($B24,Year!$C$151:$DV$151,Year!$C$153:$DV$153)))))))</f>
        <v>0</v>
      </c>
      <c r="F24" s="81">
        <f ca="1">IF(ISNA(IF(OR(AND(YEAR($B$1)=YEAR(TODAY())+1,MONTH($B$1)&gt;=4),YEAR($B$1)&gt;YEAR(TODAY())+1,YEAR($B$1)&lt;YEAR(TODAY()),$B24=""),"",IF(AND(YEAR($B$1)=YEAR(TODAY())+1,MONTH($B$1)&lt;=3),LOOKUP($B24,Year!$C$241:$CQ$241,Year!$C$244:$CQ$244),IF(MONTH($B$1)&lt;=4,LOOKUP($B24,Year!$C$7:$DV$7,Year!$C$10:$DV$10),IF(AND(MONTH($B$1)&gt;=5,MONTH($B$1)&lt;=8),LOOKUP($B24,Year!$C$79:$DV$79,Year!$C$82:$DV$82),IF(MONTH($B$1)&gt;=9,LOOKUP($B24,Year!$C$151:$DV$151,Year!$C$154:$DV$154))))))),"",IF(OR(AND(YEAR($B$1)=YEAR(TODAY())+1,MONTH($B$1)&gt;=4),YEAR($B$1)&gt;YEAR(TODAY())+1,YEAR($B$1)&lt;YEAR(TODAY()),$B24=""),"",IF(AND(YEAR($B$1)=YEAR(TODAY())+1,MONTH($B$1)&lt;=3),LOOKUP($B24,Year!$C$241:$CQ$241,Year!$C$244:$CQ$244),IF(MONTH($B$1)&lt;=4,LOOKUP($B24,Year!$C$7:$DV$7,Year!$C$10:$DV$10),IF(AND(MONTH($B$1)&gt;=5,MONTH($B$1)&lt;=8),LOOKUP($B24,Year!$C$79:$DV$79,Year!$C$82:$DV$82),IF(MONTH($B$1)&gt;=9,LOOKUP($B24,Year!$C$151:$DV$151,Year!$C$154:$DV$154)))))))</f>
        <v>0</v>
      </c>
      <c r="G24" s="171"/>
      <c r="H24" s="137">
        <f t="shared" si="10"/>
        <v>42734</v>
      </c>
      <c r="I24" s="75">
        <f aca="true" t="shared" si="12" ref="I24:I39">IF(H24="","",WEEKDAY(H24))</f>
        <v>6</v>
      </c>
      <c r="J24" s="81">
        <f ca="1">IF(ISNA(IF(OR(AND(YEAR($H$1)=YEAR(TODAY())+1,MONTH($H$1)&gt;=4),YEAR($H$1)&gt;YEAR(TODAY())+1,YEAR($H$1)&lt;YEAR(TODAY()),$H24=""),"",IF(AND(YEAR($H$1)=YEAR(TODAY())+1,MONTH($H$1)&lt;=3),LOOKUP($H24,Year!$C$241:$CQ$241,Year!$C$242:$CQ$242),IF(MONTH($H$1)&lt;=4,LOOKUP($H24,Year!$C$7:$DV$7,Year!$C$8:$DV$8),IF(AND(MONTH($H$1)&gt;=5,MONTH($H$1)&lt;=8),LOOKUP($H24,Year!$C$79:$DV$79,Year!$C$80:$DV$80),IF(MONTH($H$1)&gt;=9,LOOKUP($H24,Year!$C$151:$DV$151,Year!$C$152:$DV$152))))))),"",IF(OR(AND(YEAR($H$1)=YEAR(TODAY())+1,MONTH($H$1)&gt;=4),YEAR($H$1)&gt;YEAR(TODAY())+1,YEAR($H$1)&lt;YEAR(TODAY()),$H24=""),"",IF(AND(YEAR($H$1)=YEAR(TODAY())+1,MONTH($H$1)&lt;=3),LOOKUP($H24,Year!$C$241:$CQ$241,Year!$C$242:$CQ$242),IF(MONTH($H$1)&lt;=4,LOOKUP($H24,Year!$C$7:$DV$7,Year!$C$8:$DV$8),IF(AND(MONTH($H$1)&gt;=5,MONTH($H$1)&lt;=8),LOOKUP($H24,Year!$C$79:$DV$79,Year!$C$80:$DV$80),IF(MONTH($H$1)&gt;=9,LOOKUP($H24,Year!$C$151:$DV$151,Year!$C$152:$DV$152)))))))</f>
        <v>0</v>
      </c>
      <c r="K24" s="81">
        <f ca="1">IF(ISNA(IF(OR(AND(YEAR($H$1)=YEAR(TODAY())+1,MONTH($H$1)&gt;=4),YEAR($H$1)&gt;YEAR(TODAY())+1,YEAR($H$1)&lt;YEAR(TODAY()),$H24=""),"",IF(AND(YEAR($H$1)=YEAR(TODAY())+1,MONTH($H$1)&lt;=3),LOOKUP($H24,Year!$C$241:$CQ$241,Year!$C$243:$CQ$243),IF(MONTH($H$1)&lt;=4,LOOKUP($H24,Year!$C$7:$DV$7,Year!$C$9:$DV$9),IF(AND(MONTH($H$1)&gt;=5,MONTH($H$1)&lt;=8),LOOKUP($H24,Year!$C$79:$DV$79,Year!$C$81:$DV$81),IF(MONTH($H$1)&gt;=9,LOOKUP($H24,Year!$C$151:$DV$151,Year!$C$153:$DV$153))))))),"",IF(OR(AND(YEAR($H$1)=YEAR(TODAY())+1,MONTH($H$1)&gt;=4),YEAR($H$1)&gt;YEAR(TODAY())+1,YEAR($H$1)&lt;YEAR(TODAY()),$H24=""),"",IF(AND(YEAR($H$1)=YEAR(TODAY())+1,MONTH($H$1)&lt;=3),LOOKUP($H24,Year!$C$241:$CQ$241,Year!$C$243:$CQ$243),IF(MONTH($H$1)&lt;=4,LOOKUP($H24,Year!$C$7:$DV$7,Year!$C$9:$DV$9),IF(AND(MONTH($H$1)&gt;=5,MONTH($H$1)&lt;=8),LOOKUP($H24,Year!$C$79:$DV$79,Year!$C$81:$DV$81),IF(MONTH($H$1)&gt;=9,LOOKUP($H24,Year!$C$151:$DV$151,Year!$C$153:$DV$153)))))))</f>
        <v>0</v>
      </c>
      <c r="L24" s="81">
        <f ca="1">IF(ISNA(IF(OR(AND(YEAR($H$1)=YEAR(TODAY())+1,MONTH($H$1)&gt;=4),YEAR($H$1)&gt;YEAR(TODAY())+1,YEAR($H$1)&lt;YEAR(TODAY()),$H24=""),"",IF(AND(YEAR($H$1)=YEAR(TODAY())+1,MONTH($H$1)&lt;=3),LOOKUP($H24,Year!$C$241:$CQ$241,Year!$C$244:$CQ$244),IF(MONTH($H$1)&lt;=4,LOOKUP($H24,Year!$C$7:$DV$7,Year!$C$10:$DV$10),IF(AND(MONTH($H$1)&gt;=5,MONTH($H$1)&lt;=8),LOOKUP($H24,Year!$C$79:$DV$79,Year!$C$82:$DV$82),IF(MONTH($H$1)&gt;=9,LOOKUP($H24,Year!$C$151:$DV$151,Year!$C$154:$DV$154))))))),"",IF(OR(AND(YEAR($H$1)=YEAR(TODAY())+1,MONTH($H$1)&gt;=4),YEAR($H$1)&gt;YEAR(TODAY())+1,YEAR($H$1)&lt;YEAR(TODAY()),$H24=""),"",IF(AND(YEAR($H$1)=YEAR(TODAY())+1,MONTH($H$1)&lt;=3),LOOKUP($H24,Year!$C$241:$CQ$241,Year!$C$244:$CQ$244),IF(MONTH($H$1)&lt;=4,LOOKUP($H24,Year!$C$7:$DV$7,Year!$C$10:$DV$10),IF(AND(MONTH($H$1)&gt;=5,MONTH($H$1)&lt;=8),LOOKUP($H24,Year!$C$79:$DV$79,Year!$C$82:$DV$82),IF(MONTH($H$1)&gt;=9,LOOKUP($H24,Year!$C$151:$DV$151,Year!$C$154:$DV$154)))))))</f>
        <v>0</v>
      </c>
      <c r="M24" s="171"/>
      <c r="N24" s="137">
        <f t="shared" si="11"/>
        <v>42766</v>
      </c>
      <c r="O24" s="75">
        <f aca="true" t="shared" si="13" ref="O24:O39">IF(N24="","",WEEKDAY(N24))</f>
        <v>3</v>
      </c>
      <c r="P24" s="81">
        <f ca="1">IF(ISNA(IF(OR(AND(YEAR($N$1)=YEAR(TODAY())+1,MONTH($N$1)&gt;=4),YEAR($N$1)&gt;YEAR(TODAY())+1,YEAR($N$1)&lt;YEAR(TODAY()),$N24=""),"",IF(AND(YEAR($N$1)=YEAR(TODAY())+1,MONTH($N$1)&lt;=3),LOOKUP($N24,Year!$C$241:$CQ$241,Year!$C$242:$CQ$242),IF(MONTH($N$1)&lt;=4,LOOKUP($N24,Year!$C$7:$DV$7,Year!$C$8:$DV$8),IF(AND(MONTH($N$1)&gt;=5,MONTH($N$1)&lt;=8),LOOKUP($N24,Year!$C$79:$DV$79,Year!$C$80:$DV$80),IF(MONTH($N$1)&gt;=9,LOOKUP($N24,Year!$C$151:$DV$151,Year!$C$152:$DV$152))))))),"",IF(OR(AND(YEAR($N$1)=YEAR(TODAY())+1,MONTH($N$1)&gt;=4),YEAR($N$1)&gt;YEAR(TODAY())+1,YEAR($N$1)&lt;YEAR(TODAY()),$N24=""),"",IF(AND(YEAR($N$1)=YEAR(TODAY())+1,MONTH($N$1)&lt;=3),LOOKUP($N24,Year!$C$241:$CQ$241,Year!$C$242:$CQ$242),IF(MONTH($N$1)&lt;=4,LOOKUP($N24,Year!$C$7:$DV$7,Year!$C$8:$DV$8),IF(AND(MONTH($N$1)&gt;=5,MONTH($N$1)&lt;=8),LOOKUP($N24,Year!$C$79:$DV$79,Year!$C$80:$DV$80),IF(MONTH($N$1)&gt;=9,LOOKUP($N24,Year!$C$151:$DV$151,Year!$C$152:$DV$152)))))))</f>
        <v>0</v>
      </c>
      <c r="Q24" s="81">
        <f ca="1">IF(ISNA(IF(OR(AND(YEAR($N$1)=YEAR(TODAY())+1,MONTH($N$1)&gt;=4),YEAR($N$1)&gt;YEAR(TODAY())+1,YEAR($N$1)&lt;YEAR(TODAY()),$N24=""),"",IF(AND(YEAR($N$1)=YEAR(TODAY())+1,MONTH($N$1)&lt;=3),LOOKUP($N24,Year!$C$241:$CQ$241,Year!$C$243:$CQ$243),IF(MONTH($N$1)&lt;=4,LOOKUP($N24,Year!$C$7:$DV$7,Year!$C$9:$DV$9),IF(AND(MONTH($N$1)&gt;=5,MONTH($N$1)&lt;=8),LOOKUP($N24,Year!$C$79:$DV$79,Year!$C$81:$DV$81),IF(MONTH($N$1)&gt;=9,LOOKUP($N24,Year!$C$151:$DV$151,Year!$C$153:$DV$153))))))),"",IF(OR(AND(YEAR($N$1)=YEAR(TODAY())+1,MONTH($N$1)&gt;=4),YEAR($N$1)&gt;YEAR(TODAY())+1,YEAR($N$1)&lt;YEAR(TODAY()),$N24=""),"",IF(AND(YEAR($N$1)=YEAR(TODAY())+1,MONTH($N$1)&lt;=3),LOOKUP($N24,Year!$C$241:$CQ$241,Year!$C$243:$CQ$243),IF(MONTH($N$1)&lt;=4,LOOKUP($N24,Year!$C$7:$DV$7,Year!$C$9:$DV$9),IF(AND(MONTH($N$1)&gt;=5,MONTH($N$1)&lt;=8),LOOKUP($N24,Year!$C$79:$DV$79,Year!$C$81:$DV$81),IF(MONTH($N$1)&gt;=9,LOOKUP($N24,Year!$C$151:$DV$151,Year!$C$153:$DV$153)))))))</f>
        <v>0</v>
      </c>
      <c r="R24" s="81">
        <f ca="1">IF(ISNA(IF(OR(AND(YEAR($N$1)=YEAR(TODAY())+1,MONTH($N$1)&gt;=4),YEAR($N$1)&gt;YEAR(TODAY())+1,YEAR($N$1)&lt;YEAR(TODAY()),$N24=""),"",IF(AND(YEAR($N$1)=YEAR(TODAY())+1,MONTH($N$1)&lt;=3),LOOKUP($N24,Year!$C$241:$CQ$241,Year!$C$244:$CQ$244),IF(MONTH($N$1)&lt;=4,LOOKUP($N24,Year!$C$7:$DV$7,Year!$C$10:$DV$10),IF(AND(MONTH($N$1)&gt;=5,MONTH($N$1)&lt;=8),LOOKUP($N24,Year!$C$79:$DV$79,Year!$C$82:$DV$82),IF(MONTH($N$1)&gt;=9,LOOKUP($N24,Year!$C$151:$DV$151,Year!$C$154:$DV$154))))))),"",IF(OR(AND(YEAR($N$1)=YEAR(TODAY())+1,MONTH($N$1)&gt;=4),YEAR($N$1)&gt;YEAR(TODAY())+1,YEAR($N$1)&lt;YEAR(TODAY()),$N24=""),"",IF(AND(YEAR($N$1)=YEAR(TODAY())+1,MONTH($N$1)&lt;=3),LOOKUP($N24,Year!$C$241:$CQ$241,Year!$C$244:$CQ$244),IF(MONTH($N$1)&lt;=4,LOOKUP($N24,Year!$C$7:$DV$7,Year!$C$10:$DV$10),IF(AND(MONTH($N$1)&gt;=5,MONTH($N$1)&lt;=8),LOOKUP($N24,Year!$C$79:$DV$79,Year!$C$82:$DV$82),IF(MONTH($N$1)&gt;=9,LOOKUP($N24,Year!$C$151:$DV$151,Year!$C$154:$DV$154)))))))</f>
        <v>0</v>
      </c>
    </row>
    <row r="25" spans="1:18" ht="13.5">
      <c r="A25" s="171"/>
      <c r="B25" s="137">
        <f t="shared" si="9"/>
      </c>
      <c r="C25" s="75">
        <f>IF(B25="","",WEEKDAY(B25))</f>
      </c>
      <c r="D25" s="81">
        <f ca="1">IF(ISNA(IF(OR(AND(YEAR($B$1)=YEAR(TODAY())+1,MONTH($B$1)&gt;=4),YEAR($B$1)&gt;YEAR(TODAY())+1,YEAR($B$1)&lt;YEAR(TODAY()),$B25=""),"",IF(AND(YEAR($B$1)=YEAR(TODAY())+1,MONTH($B$1)&lt;=3),LOOKUP($B25,Year!$C$241:$CQ$241,Year!$C$242:$CQ$242),IF(MONTH($B$1)&lt;=4,LOOKUP($B25,Year!$C$7:$DV$7,Year!$C$8:$DV$8),IF(AND(MONTH($B$1)&gt;=5,MONTH($B$1)&lt;=8),LOOKUP($B25,Year!$C$79:$DV$79,Year!$C$80:$DV$80),IF(MONTH($B$1)&gt;=9,LOOKUP($B25,Year!$C$151:$DV$151,Year!$C$152:$DV$152))))))),"",IF(OR(AND(YEAR($B$1)=YEAR(TODAY())+1,MONTH($B$1)&gt;=4),YEAR($B$1)&gt;YEAR(TODAY())+1,YEAR($B$1)&lt;YEAR(TODAY()),$B25=""),"",IF(AND(YEAR($B$1)=YEAR(TODAY())+1,MONTH($B$1)&lt;=3),LOOKUP($B25,Year!$C$241:$CQ$241,Year!$C$242:$CQ$242),IF(MONTH($B$1)&lt;=4,LOOKUP($B25,Year!$C$7:$DV$7,Year!$C$8:$DV$8),IF(AND(MONTH($B$1)&gt;=5,MONTH($B$1)&lt;=8),LOOKUP($B25,Year!$C$79:$DV$79,Year!$C$80:$DV$80),IF(MONTH($B$1)&gt;=9,LOOKUP($B25,Year!$C$151:$DV$151,Year!$C$152:$DV$152)))))))</f>
      </c>
      <c r="E25" s="81">
        <f ca="1">IF(ISNA(IF(OR(AND(YEAR($B$1)=YEAR(TODAY())+1,MONTH($B$1)&gt;=4),YEAR($B$1)&gt;YEAR(TODAY())+1,YEAR($B$1)&lt;YEAR(TODAY()),$B25=""),"",IF(AND(YEAR($B$1)=YEAR(TODAY())+1,MONTH($B$1)&lt;=3),LOOKUP($B25,Year!$C$241:$CQ$241,Year!$C$243:$CQ$243),IF(MONTH($B$1)&lt;=4,LOOKUP($B25,Year!$C$7:$DV$7,Year!$C$9:$DV$9),IF(AND(MONTH($B$1)&gt;=5,MONTH($B$1)&lt;=8),LOOKUP($B25,Year!$C$79:$DV$79,Year!$C$81:$DV$81),IF(MONTH($B$1)&gt;=9,LOOKUP($B25,Year!$C$151:$DV$151,Year!$C$153:$DV$153))))))),"",IF(OR(AND(YEAR($B$1)=YEAR(TODAY())+1,MONTH($B$1)&gt;=4),YEAR($B$1)&gt;YEAR(TODAY())+1,YEAR($B$1)&lt;YEAR(TODAY()),$B25=""),"",IF(AND(YEAR($B$1)=YEAR(TODAY())+1,MONTH($B$1)&lt;=3),LOOKUP($B25,Year!$C$241:$CQ$241,Year!$C$243:$CQ$243),IF(MONTH($B$1)&lt;=4,LOOKUP($B25,Year!$C$7:$DV$7,Year!$C$9:$DV$9),IF(AND(MONTH($B$1)&gt;=5,MONTH($B$1)&lt;=8),LOOKUP($B25,Year!$C$79:$DV$79,Year!$C$81:$DV$81),IF(MONTH($B$1)&gt;=9,LOOKUP($B25,Year!$C$151:$DV$151,Year!$C$153:$DV$153)))))))</f>
      </c>
      <c r="F25" s="81">
        <f ca="1">IF(ISNA(IF(OR(AND(YEAR($B$1)=YEAR(TODAY())+1,MONTH($B$1)&gt;=4),YEAR($B$1)&gt;YEAR(TODAY())+1,YEAR($B$1)&lt;YEAR(TODAY()),$B25=""),"",IF(AND(YEAR($B$1)=YEAR(TODAY())+1,MONTH($B$1)&lt;=3),LOOKUP($B25,Year!$C$241:$CQ$241,Year!$C$244:$CQ$244),IF(MONTH($B$1)&lt;=4,LOOKUP($B25,Year!$C$7:$DV$7,Year!$C$10:$DV$10),IF(AND(MONTH($B$1)&gt;=5,MONTH($B$1)&lt;=8),LOOKUP($B25,Year!$C$79:$DV$79,Year!$C$82:$DV$82),IF(MONTH($B$1)&gt;=9,LOOKUP($B25,Year!$C$151:$DV$151,Year!$C$154:$DV$154))))))),"",IF(OR(AND(YEAR($B$1)=YEAR(TODAY())+1,MONTH($B$1)&gt;=4),YEAR($B$1)&gt;YEAR(TODAY())+1,YEAR($B$1)&lt;YEAR(TODAY()),$B25=""),"",IF(AND(YEAR($B$1)=YEAR(TODAY())+1,MONTH($B$1)&lt;=3),LOOKUP($B25,Year!$C$241:$CQ$241,Year!$C$244:$CQ$244),IF(MONTH($B$1)&lt;=4,LOOKUP($B25,Year!$C$7:$DV$7,Year!$C$10:$DV$10),IF(AND(MONTH($B$1)&gt;=5,MONTH($B$1)&lt;=8),LOOKUP($B25,Year!$C$79:$DV$79,Year!$C$82:$DV$82),IF(MONTH($B$1)&gt;=9,LOOKUP($B25,Year!$C$151:$DV$151,Year!$C$154:$DV$154)))))))</f>
      </c>
      <c r="G25" s="171"/>
      <c r="H25" s="137">
        <f t="shared" si="10"/>
        <v>42737</v>
      </c>
      <c r="I25" s="75">
        <f t="shared" si="12"/>
        <v>2</v>
      </c>
      <c r="J25" s="81">
        <f ca="1">IF(ISNA(IF(OR(AND(YEAR($H$1)=YEAR(TODAY())+1,MONTH($H$1)&gt;=4),YEAR($H$1)&gt;YEAR(TODAY())+1,YEAR($H$1)&lt;YEAR(TODAY()),$H25=""),"",IF(AND(YEAR($H$1)=YEAR(TODAY())+1,MONTH($H$1)&lt;=3),LOOKUP($H25,Year!$C$241:$CQ$241,Year!$C$242:$CQ$242),IF(MONTH($H$1)&lt;=4,LOOKUP($H25,Year!$C$7:$DV$7,Year!$C$8:$DV$8),IF(AND(MONTH($H$1)&gt;=5,MONTH($H$1)&lt;=8),LOOKUP($H25,Year!$C$79:$DV$79,Year!$C$80:$DV$80),IF(MONTH($H$1)&gt;=9,LOOKUP($H25,Year!$C$151:$DV$151,Year!$C$152:$DV$152))))))),"",IF(OR(AND(YEAR($H$1)=YEAR(TODAY())+1,MONTH($H$1)&gt;=4),YEAR($H$1)&gt;YEAR(TODAY())+1,YEAR($H$1)&lt;YEAR(TODAY()),$H25=""),"",IF(AND(YEAR($H$1)=YEAR(TODAY())+1,MONTH($H$1)&lt;=3),LOOKUP($H25,Year!$C$241:$CQ$241,Year!$C$242:$CQ$242),IF(MONTH($H$1)&lt;=4,LOOKUP($H25,Year!$C$7:$DV$7,Year!$C$8:$DV$8),IF(AND(MONTH($H$1)&gt;=5,MONTH($H$1)&lt;=8),LOOKUP($H25,Year!$C$79:$DV$79,Year!$C$80:$DV$80),IF(MONTH($H$1)&gt;=9,LOOKUP($H25,Year!$C$151:$DV$151,Year!$C$152:$DV$152)))))))</f>
        <v>0</v>
      </c>
      <c r="K25" s="81">
        <f ca="1">IF(ISNA(IF(OR(AND(YEAR($H$1)=YEAR(TODAY())+1,MONTH($H$1)&gt;=4),YEAR($H$1)&gt;YEAR(TODAY())+1,YEAR($H$1)&lt;YEAR(TODAY()),$H25=""),"",IF(AND(YEAR($H$1)=YEAR(TODAY())+1,MONTH($H$1)&lt;=3),LOOKUP($H25,Year!$C$241:$CQ$241,Year!$C$243:$CQ$243),IF(MONTH($H$1)&lt;=4,LOOKUP($H25,Year!$C$7:$DV$7,Year!$C$9:$DV$9),IF(AND(MONTH($H$1)&gt;=5,MONTH($H$1)&lt;=8),LOOKUP($H25,Year!$C$79:$DV$79,Year!$C$81:$DV$81),IF(MONTH($H$1)&gt;=9,LOOKUP($H25,Year!$C$151:$DV$151,Year!$C$153:$DV$153))))))),"",IF(OR(AND(YEAR($H$1)=YEAR(TODAY())+1,MONTH($H$1)&gt;=4),YEAR($H$1)&gt;YEAR(TODAY())+1,YEAR($H$1)&lt;YEAR(TODAY()),$H25=""),"",IF(AND(YEAR($H$1)=YEAR(TODAY())+1,MONTH($H$1)&lt;=3),LOOKUP($H25,Year!$C$241:$CQ$241,Year!$C$243:$CQ$243),IF(MONTH($H$1)&lt;=4,LOOKUP($H25,Year!$C$7:$DV$7,Year!$C$9:$DV$9),IF(AND(MONTH($H$1)&gt;=5,MONTH($H$1)&lt;=8),LOOKUP($H25,Year!$C$79:$DV$79,Year!$C$81:$DV$81),IF(MONTH($H$1)&gt;=9,LOOKUP($H25,Year!$C$151:$DV$151,Year!$C$153:$DV$153)))))))</f>
        <v>0</v>
      </c>
      <c r="L25" s="81">
        <f ca="1">IF(ISNA(IF(OR(AND(YEAR($H$1)=YEAR(TODAY())+1,MONTH($H$1)&gt;=4),YEAR($H$1)&gt;YEAR(TODAY())+1,YEAR($H$1)&lt;YEAR(TODAY()),$H25=""),"",IF(AND(YEAR($H$1)=YEAR(TODAY())+1,MONTH($H$1)&lt;=3),LOOKUP($H25,Year!$C$241:$CQ$241,Year!$C$244:$CQ$244),IF(MONTH($H$1)&lt;=4,LOOKUP($H25,Year!$C$7:$DV$7,Year!$C$10:$DV$10),IF(AND(MONTH($H$1)&gt;=5,MONTH($H$1)&lt;=8),LOOKUP($H25,Year!$C$79:$DV$79,Year!$C$82:$DV$82),IF(MONTH($H$1)&gt;=9,LOOKUP($H25,Year!$C$151:$DV$151,Year!$C$154:$DV$154))))))),"",IF(OR(AND(YEAR($H$1)=YEAR(TODAY())+1,MONTH($H$1)&gt;=4),YEAR($H$1)&gt;YEAR(TODAY())+1,YEAR($H$1)&lt;YEAR(TODAY()),$H25=""),"",IF(AND(YEAR($H$1)=YEAR(TODAY())+1,MONTH($H$1)&lt;=3),LOOKUP($H25,Year!$C$241:$CQ$241,Year!$C$244:$CQ$244),IF(MONTH($H$1)&lt;=4,LOOKUP($H25,Year!$C$7:$DV$7,Year!$C$10:$DV$10),IF(AND(MONTH($H$1)&gt;=5,MONTH($H$1)&lt;=8),LOOKUP($H25,Year!$C$79:$DV$79,Year!$C$82:$DV$82),IF(MONTH($H$1)&gt;=9,LOOKUP($H25,Year!$C$151:$DV$151,Year!$C$154:$DV$154)))))))</f>
        <v>0</v>
      </c>
      <c r="M25" s="171"/>
      <c r="N25" s="137">
        <f t="shared" si="11"/>
      </c>
      <c r="O25" s="75">
        <f t="shared" si="13"/>
      </c>
      <c r="P25" s="81">
        <f ca="1">IF(ISNA(IF(OR(AND(YEAR($N$1)=YEAR(TODAY())+1,MONTH($N$1)&gt;=4),YEAR($N$1)&gt;YEAR(TODAY())+1,YEAR($N$1)&lt;YEAR(TODAY()),$N25=""),"",IF(AND(YEAR($N$1)=YEAR(TODAY())+1,MONTH($N$1)&lt;=3),LOOKUP($N25,Year!$C$241:$CQ$241,Year!$C$242:$CQ$242),IF(MONTH($N$1)&lt;=4,LOOKUP($N25,Year!$C$7:$DV$7,Year!$C$8:$DV$8),IF(AND(MONTH($N$1)&gt;=5,MONTH($N$1)&lt;=8),LOOKUP($N25,Year!$C$79:$DV$79,Year!$C$80:$DV$80),IF(MONTH($N$1)&gt;=9,LOOKUP($N25,Year!$C$151:$DV$151,Year!$C$152:$DV$152))))))),"",IF(OR(AND(YEAR($N$1)=YEAR(TODAY())+1,MONTH($N$1)&gt;=4),YEAR($N$1)&gt;YEAR(TODAY())+1,YEAR($N$1)&lt;YEAR(TODAY()),$N25=""),"",IF(AND(YEAR($N$1)=YEAR(TODAY())+1,MONTH($N$1)&lt;=3),LOOKUP($N25,Year!$C$241:$CQ$241,Year!$C$242:$CQ$242),IF(MONTH($N$1)&lt;=4,LOOKUP($N25,Year!$C$7:$DV$7,Year!$C$8:$DV$8),IF(AND(MONTH($N$1)&gt;=5,MONTH($N$1)&lt;=8),LOOKUP($N25,Year!$C$79:$DV$79,Year!$C$80:$DV$80),IF(MONTH($N$1)&gt;=9,LOOKUP($N25,Year!$C$151:$DV$151,Year!$C$152:$DV$152)))))))</f>
      </c>
      <c r="Q25" s="81">
        <f ca="1">IF(ISNA(IF(OR(AND(YEAR($N$1)=YEAR(TODAY())+1,MONTH($N$1)&gt;=4),YEAR($N$1)&gt;YEAR(TODAY())+1,YEAR($N$1)&lt;YEAR(TODAY()),$N25=""),"",IF(AND(YEAR($N$1)=YEAR(TODAY())+1,MONTH($N$1)&lt;=3),LOOKUP($N25,Year!$C$241:$CQ$241,Year!$C$243:$CQ$243),IF(MONTH($N$1)&lt;=4,LOOKUP($N25,Year!$C$7:$DV$7,Year!$C$9:$DV$9),IF(AND(MONTH($N$1)&gt;=5,MONTH($N$1)&lt;=8),LOOKUP($N25,Year!$C$79:$DV$79,Year!$C$81:$DV$81),IF(MONTH($N$1)&gt;=9,LOOKUP($N25,Year!$C$151:$DV$151,Year!$C$153:$DV$153))))))),"",IF(OR(AND(YEAR($N$1)=YEAR(TODAY())+1,MONTH($N$1)&gt;=4),YEAR($N$1)&gt;YEAR(TODAY())+1,YEAR($N$1)&lt;YEAR(TODAY()),$N25=""),"",IF(AND(YEAR($N$1)=YEAR(TODAY())+1,MONTH($N$1)&lt;=3),LOOKUP($N25,Year!$C$241:$CQ$241,Year!$C$243:$CQ$243),IF(MONTH($N$1)&lt;=4,LOOKUP($N25,Year!$C$7:$DV$7,Year!$C$9:$DV$9),IF(AND(MONTH($N$1)&gt;=5,MONTH($N$1)&lt;=8),LOOKUP($N25,Year!$C$79:$DV$79,Year!$C$81:$DV$81),IF(MONTH($N$1)&gt;=9,LOOKUP($N25,Year!$C$151:$DV$151,Year!$C$153:$DV$153)))))))</f>
      </c>
      <c r="R25" s="81">
        <f ca="1">IF(ISNA(IF(OR(AND(YEAR($N$1)=YEAR(TODAY())+1,MONTH($N$1)&gt;=4),YEAR($N$1)&gt;YEAR(TODAY())+1,YEAR($N$1)&lt;YEAR(TODAY()),$N25=""),"",IF(AND(YEAR($N$1)=YEAR(TODAY())+1,MONTH($N$1)&lt;=3),LOOKUP($N25,Year!$C$241:$CQ$241,Year!$C$244:$CQ$244),IF(MONTH($N$1)&lt;=4,LOOKUP($N25,Year!$C$7:$DV$7,Year!$C$10:$DV$10),IF(AND(MONTH($N$1)&gt;=5,MONTH($N$1)&lt;=8),LOOKUP($N25,Year!$C$79:$DV$79,Year!$C$82:$DV$82),IF(MONTH($N$1)&gt;=9,LOOKUP($N25,Year!$C$151:$DV$151,Year!$C$154:$DV$154))))))),"",IF(OR(AND(YEAR($N$1)=YEAR(TODAY())+1,MONTH($N$1)&gt;=4),YEAR($N$1)&gt;YEAR(TODAY())+1,YEAR($N$1)&lt;YEAR(TODAY()),$N25=""),"",IF(AND(YEAR($N$1)=YEAR(TODAY())+1,MONTH($N$1)&lt;=3),LOOKUP($N25,Year!$C$241:$CQ$241,Year!$C$244:$CQ$244),IF(MONTH($N$1)&lt;=4,LOOKUP($N25,Year!$C$7:$DV$7,Year!$C$10:$DV$10),IF(AND(MONTH($N$1)&gt;=5,MONTH($N$1)&lt;=8),LOOKUP($N25,Year!$C$79:$DV$79,Year!$C$82:$DV$82),IF(MONTH($N$1)&gt;=9,LOOKUP($N25,Year!$C$151:$DV$151,Year!$C$154:$DV$154)))))))</f>
      </c>
    </row>
    <row r="26" spans="1:18" ht="13.5">
      <c r="A26" s="171"/>
      <c r="B26" s="137">
        <f t="shared" si="9"/>
      </c>
      <c r="C26" s="75">
        <f>IF(B26="","",WEEKDAY(B26))</f>
      </c>
      <c r="D26" s="81">
        <f ca="1">IF(ISNA(IF(OR(AND(YEAR($B$1)=YEAR(TODAY())+1,MONTH($B$1)&gt;=4),YEAR($B$1)&gt;YEAR(TODAY())+1,YEAR($B$1)&lt;YEAR(TODAY()),$B26=""),"",IF(AND(YEAR($B$1)=YEAR(TODAY())+1,MONTH($B$1)&lt;=3),LOOKUP($B26,Year!$C$241:$CQ$241,Year!$C$242:$CQ$242),IF(MONTH($B$1)&lt;=4,LOOKUP($B26,Year!$C$7:$DV$7,Year!$C$8:$DV$8),IF(AND(MONTH($B$1)&gt;=5,MONTH($B$1)&lt;=8),LOOKUP($B26,Year!$C$79:$DV$79,Year!$C$80:$DV$80),IF(MONTH($B$1)&gt;=9,LOOKUP($B26,Year!$C$151:$DV$151,Year!$C$152:$DV$152))))))),"",IF(OR(AND(YEAR($B$1)=YEAR(TODAY())+1,MONTH($B$1)&gt;=4),YEAR($B$1)&gt;YEAR(TODAY())+1,YEAR($B$1)&lt;YEAR(TODAY()),$B26=""),"",IF(AND(YEAR($B$1)=YEAR(TODAY())+1,MONTH($B$1)&lt;=3),LOOKUP($B26,Year!$C$241:$CQ$241,Year!$C$242:$CQ$242),IF(MONTH($B$1)&lt;=4,LOOKUP($B26,Year!$C$7:$DV$7,Year!$C$8:$DV$8),IF(AND(MONTH($B$1)&gt;=5,MONTH($B$1)&lt;=8),LOOKUP($B26,Year!$C$79:$DV$79,Year!$C$80:$DV$80),IF(MONTH($B$1)&gt;=9,LOOKUP($B26,Year!$C$151:$DV$151,Year!$C$152:$DV$152)))))))</f>
      </c>
      <c r="E26" s="81">
        <f ca="1">IF(ISNA(IF(OR(AND(YEAR($B$1)=YEAR(TODAY())+1,MONTH($B$1)&gt;=4),YEAR($B$1)&gt;YEAR(TODAY())+1,YEAR($B$1)&lt;YEAR(TODAY()),$B26=""),"",IF(AND(YEAR($B$1)=YEAR(TODAY())+1,MONTH($B$1)&lt;=3),LOOKUP($B26,Year!$C$241:$CQ$241,Year!$C$243:$CQ$243),IF(MONTH($B$1)&lt;=4,LOOKUP($B26,Year!$C$7:$DV$7,Year!$C$9:$DV$9),IF(AND(MONTH($B$1)&gt;=5,MONTH($B$1)&lt;=8),LOOKUP($B26,Year!$C$79:$DV$79,Year!$C$81:$DV$81),IF(MONTH($B$1)&gt;=9,LOOKUP($B26,Year!$C$151:$DV$151,Year!$C$153:$DV$153))))))),"",IF(OR(AND(YEAR($B$1)=YEAR(TODAY())+1,MONTH($B$1)&gt;=4),YEAR($B$1)&gt;YEAR(TODAY())+1,YEAR($B$1)&lt;YEAR(TODAY()),$B26=""),"",IF(AND(YEAR($B$1)=YEAR(TODAY())+1,MONTH($B$1)&lt;=3),LOOKUP($B26,Year!$C$241:$CQ$241,Year!$C$243:$CQ$243),IF(MONTH($B$1)&lt;=4,LOOKUP($B26,Year!$C$7:$DV$7,Year!$C$9:$DV$9),IF(AND(MONTH($B$1)&gt;=5,MONTH($B$1)&lt;=8),LOOKUP($B26,Year!$C$79:$DV$79,Year!$C$81:$DV$81),IF(MONTH($B$1)&gt;=9,LOOKUP($B26,Year!$C$151:$DV$151,Year!$C$153:$DV$153)))))))</f>
      </c>
      <c r="F26" s="81">
        <f ca="1">IF(ISNA(IF(OR(AND(YEAR($B$1)=YEAR(TODAY())+1,MONTH($B$1)&gt;=4),YEAR($B$1)&gt;YEAR(TODAY())+1,YEAR($B$1)&lt;YEAR(TODAY()),$B26=""),"",IF(AND(YEAR($B$1)=YEAR(TODAY())+1,MONTH($B$1)&lt;=3),LOOKUP($B26,Year!$C$241:$CQ$241,Year!$C$244:$CQ$244),IF(MONTH($B$1)&lt;=4,LOOKUP($B26,Year!$C$7:$DV$7,Year!$C$10:$DV$10),IF(AND(MONTH($B$1)&gt;=5,MONTH($B$1)&lt;=8),LOOKUP($B26,Year!$C$79:$DV$79,Year!$C$82:$DV$82),IF(MONTH($B$1)&gt;=9,LOOKUP($B26,Year!$C$151:$DV$151,Year!$C$154:$DV$154))))))),"",IF(OR(AND(YEAR($B$1)=YEAR(TODAY())+1,MONTH($B$1)&gt;=4),YEAR($B$1)&gt;YEAR(TODAY())+1,YEAR($B$1)&lt;YEAR(TODAY()),$B26=""),"",IF(AND(YEAR($B$1)=YEAR(TODAY())+1,MONTH($B$1)&lt;=3),LOOKUP($B26,Year!$C$241:$CQ$241,Year!$C$244:$CQ$244),IF(MONTH($B$1)&lt;=4,LOOKUP($B26,Year!$C$7:$DV$7,Year!$C$10:$DV$10),IF(AND(MONTH($B$1)&gt;=5,MONTH($B$1)&lt;=8),LOOKUP($B26,Year!$C$79:$DV$79,Year!$C$82:$DV$82),IF(MONTH($B$1)&gt;=9,LOOKUP($B26,Year!$C$151:$DV$151,Year!$C$154:$DV$154)))))))</f>
      </c>
      <c r="G26" s="171"/>
      <c r="H26" s="137">
        <f t="shared" si="10"/>
        <v>42738</v>
      </c>
      <c r="I26" s="75">
        <f t="shared" si="12"/>
        <v>3</v>
      </c>
      <c r="J26" s="81">
        <f ca="1">IF(ISNA(IF(OR(AND(YEAR($H$1)=YEAR(TODAY())+1,MONTH($H$1)&gt;=4),YEAR($H$1)&gt;YEAR(TODAY())+1,YEAR($H$1)&lt;YEAR(TODAY()),$H26=""),"",IF(AND(YEAR($H$1)=YEAR(TODAY())+1,MONTH($H$1)&lt;=3),LOOKUP($H26,Year!$C$241:$CQ$241,Year!$C$242:$CQ$242),IF(MONTH($H$1)&lt;=4,LOOKUP($H26,Year!$C$7:$DV$7,Year!$C$8:$DV$8),IF(AND(MONTH($H$1)&gt;=5,MONTH($H$1)&lt;=8),LOOKUP($H26,Year!$C$79:$DV$79,Year!$C$80:$DV$80),IF(MONTH($H$1)&gt;=9,LOOKUP($H26,Year!$C$151:$DV$151,Year!$C$152:$DV$152))))))),"",IF(OR(AND(YEAR($H$1)=YEAR(TODAY())+1,MONTH($H$1)&gt;=4),YEAR($H$1)&gt;YEAR(TODAY())+1,YEAR($H$1)&lt;YEAR(TODAY()),$H26=""),"",IF(AND(YEAR($H$1)=YEAR(TODAY())+1,MONTH($H$1)&lt;=3),LOOKUP($H26,Year!$C$241:$CQ$241,Year!$C$242:$CQ$242),IF(MONTH($H$1)&lt;=4,LOOKUP($H26,Year!$C$7:$DV$7,Year!$C$8:$DV$8),IF(AND(MONTH($H$1)&gt;=5,MONTH($H$1)&lt;=8),LOOKUP($H26,Year!$C$79:$DV$79,Year!$C$80:$DV$80),IF(MONTH($H$1)&gt;=9,LOOKUP($H26,Year!$C$151:$DV$151,Year!$C$152:$DV$152)))))))</f>
        <v>0</v>
      </c>
      <c r="K26" s="81">
        <f ca="1">IF(ISNA(IF(OR(AND(YEAR($H$1)=YEAR(TODAY())+1,MONTH($H$1)&gt;=4),YEAR($H$1)&gt;YEAR(TODAY())+1,YEAR($H$1)&lt;YEAR(TODAY()),$H26=""),"",IF(AND(YEAR($H$1)=YEAR(TODAY())+1,MONTH($H$1)&lt;=3),LOOKUP($H26,Year!$C$241:$CQ$241,Year!$C$243:$CQ$243),IF(MONTH($H$1)&lt;=4,LOOKUP($H26,Year!$C$7:$DV$7,Year!$C$9:$DV$9),IF(AND(MONTH($H$1)&gt;=5,MONTH($H$1)&lt;=8),LOOKUP($H26,Year!$C$79:$DV$79,Year!$C$81:$DV$81),IF(MONTH($H$1)&gt;=9,LOOKUP($H26,Year!$C$151:$DV$151,Year!$C$153:$DV$153))))))),"",IF(OR(AND(YEAR($H$1)=YEAR(TODAY())+1,MONTH($H$1)&gt;=4),YEAR($H$1)&gt;YEAR(TODAY())+1,YEAR($H$1)&lt;YEAR(TODAY()),$H26=""),"",IF(AND(YEAR($H$1)=YEAR(TODAY())+1,MONTH($H$1)&lt;=3),LOOKUP($H26,Year!$C$241:$CQ$241,Year!$C$243:$CQ$243),IF(MONTH($H$1)&lt;=4,LOOKUP($H26,Year!$C$7:$DV$7,Year!$C$9:$DV$9),IF(AND(MONTH($H$1)&gt;=5,MONTH($H$1)&lt;=8),LOOKUP($H26,Year!$C$79:$DV$79,Year!$C$81:$DV$81),IF(MONTH($H$1)&gt;=9,LOOKUP($H26,Year!$C$151:$DV$151,Year!$C$153:$DV$153)))))))</f>
        <v>0</v>
      </c>
      <c r="L26" s="81">
        <f ca="1">IF(ISNA(IF(OR(AND(YEAR($H$1)=YEAR(TODAY())+1,MONTH($H$1)&gt;=4),YEAR($H$1)&gt;YEAR(TODAY())+1,YEAR($H$1)&lt;YEAR(TODAY()),$H26=""),"",IF(AND(YEAR($H$1)=YEAR(TODAY())+1,MONTH($H$1)&lt;=3),LOOKUP($H26,Year!$C$241:$CQ$241,Year!$C$244:$CQ$244),IF(MONTH($H$1)&lt;=4,LOOKUP($H26,Year!$C$7:$DV$7,Year!$C$10:$DV$10),IF(AND(MONTH($H$1)&gt;=5,MONTH($H$1)&lt;=8),LOOKUP($H26,Year!$C$79:$DV$79,Year!$C$82:$DV$82),IF(MONTH($H$1)&gt;=9,LOOKUP($H26,Year!$C$151:$DV$151,Year!$C$154:$DV$154))))))),"",IF(OR(AND(YEAR($H$1)=YEAR(TODAY())+1,MONTH($H$1)&gt;=4),YEAR($H$1)&gt;YEAR(TODAY())+1,YEAR($H$1)&lt;YEAR(TODAY()),$H26=""),"",IF(AND(YEAR($H$1)=YEAR(TODAY())+1,MONTH($H$1)&lt;=3),LOOKUP($H26,Year!$C$241:$CQ$241,Year!$C$244:$CQ$244),IF(MONTH($H$1)&lt;=4,LOOKUP($H26,Year!$C$7:$DV$7,Year!$C$10:$DV$10),IF(AND(MONTH($H$1)&gt;=5,MONTH($H$1)&lt;=8),LOOKUP($H26,Year!$C$79:$DV$79,Year!$C$82:$DV$82),IF(MONTH($H$1)&gt;=9,LOOKUP($H26,Year!$C$151:$DV$151,Year!$C$154:$DV$154)))))))</f>
        <v>0</v>
      </c>
      <c r="M26" s="171"/>
      <c r="N26" s="137">
        <f t="shared" si="11"/>
      </c>
      <c r="O26" s="75">
        <f t="shared" si="13"/>
      </c>
      <c r="P26" s="81">
        <f ca="1">IF(ISNA(IF(OR(AND(YEAR($N$1)=YEAR(TODAY())+1,MONTH($N$1)&gt;=4),YEAR($N$1)&gt;YEAR(TODAY())+1,YEAR($N$1)&lt;YEAR(TODAY()),$N26=""),"",IF(AND(YEAR($N$1)=YEAR(TODAY())+1,MONTH($N$1)&lt;=3),LOOKUP($N26,Year!$C$241:$CQ$241,Year!$C$242:$CQ$242),IF(MONTH($N$1)&lt;=4,LOOKUP($N26,Year!$C$7:$DV$7,Year!$C$8:$DV$8),IF(AND(MONTH($N$1)&gt;=5,MONTH($N$1)&lt;=8),LOOKUP($N26,Year!$C$79:$DV$79,Year!$C$80:$DV$80),IF(MONTH($N$1)&gt;=9,LOOKUP($N26,Year!$C$151:$DV$151,Year!$C$152:$DV$152))))))),"",IF(OR(AND(YEAR($N$1)=YEAR(TODAY())+1,MONTH($N$1)&gt;=4),YEAR($N$1)&gt;YEAR(TODAY())+1,YEAR($N$1)&lt;YEAR(TODAY()),$N26=""),"",IF(AND(YEAR($N$1)=YEAR(TODAY())+1,MONTH($N$1)&lt;=3),LOOKUP($N26,Year!$C$241:$CQ$241,Year!$C$242:$CQ$242),IF(MONTH($N$1)&lt;=4,LOOKUP($N26,Year!$C$7:$DV$7,Year!$C$8:$DV$8),IF(AND(MONTH($N$1)&gt;=5,MONTH($N$1)&lt;=8),LOOKUP($N26,Year!$C$79:$DV$79,Year!$C$80:$DV$80),IF(MONTH($N$1)&gt;=9,LOOKUP($N26,Year!$C$151:$DV$151,Year!$C$152:$DV$152)))))))</f>
      </c>
      <c r="Q26" s="81">
        <f ca="1">IF(ISNA(IF(OR(AND(YEAR($N$1)=YEAR(TODAY())+1,MONTH($N$1)&gt;=4),YEAR($N$1)&gt;YEAR(TODAY())+1,YEAR($N$1)&lt;YEAR(TODAY()),$N26=""),"",IF(AND(YEAR($N$1)=YEAR(TODAY())+1,MONTH($N$1)&lt;=3),LOOKUP($N26,Year!$C$241:$CQ$241,Year!$C$243:$CQ$243),IF(MONTH($N$1)&lt;=4,LOOKUP($N26,Year!$C$7:$DV$7,Year!$C$9:$DV$9),IF(AND(MONTH($N$1)&gt;=5,MONTH($N$1)&lt;=8),LOOKUP($N26,Year!$C$79:$DV$79,Year!$C$81:$DV$81),IF(MONTH($N$1)&gt;=9,LOOKUP($N26,Year!$C$151:$DV$151,Year!$C$153:$DV$153))))))),"",IF(OR(AND(YEAR($N$1)=YEAR(TODAY())+1,MONTH($N$1)&gt;=4),YEAR($N$1)&gt;YEAR(TODAY())+1,YEAR($N$1)&lt;YEAR(TODAY()),$N26=""),"",IF(AND(YEAR($N$1)=YEAR(TODAY())+1,MONTH($N$1)&lt;=3),LOOKUP($N26,Year!$C$241:$CQ$241,Year!$C$243:$CQ$243),IF(MONTH($N$1)&lt;=4,LOOKUP($N26,Year!$C$7:$DV$7,Year!$C$9:$DV$9),IF(AND(MONTH($N$1)&gt;=5,MONTH($N$1)&lt;=8),LOOKUP($N26,Year!$C$79:$DV$79,Year!$C$81:$DV$81),IF(MONTH($N$1)&gt;=9,LOOKUP($N26,Year!$C$151:$DV$151,Year!$C$153:$DV$153)))))))</f>
      </c>
      <c r="R26" s="81">
        <f ca="1">IF(ISNA(IF(OR(AND(YEAR($N$1)=YEAR(TODAY())+1,MONTH($N$1)&gt;=4),YEAR($N$1)&gt;YEAR(TODAY())+1,YEAR($N$1)&lt;YEAR(TODAY()),$N26=""),"",IF(AND(YEAR($N$1)=YEAR(TODAY())+1,MONTH($N$1)&lt;=3),LOOKUP($N26,Year!$C$241:$CQ$241,Year!$C$244:$CQ$244),IF(MONTH($N$1)&lt;=4,LOOKUP($N26,Year!$C$7:$DV$7,Year!$C$10:$DV$10),IF(AND(MONTH($N$1)&gt;=5,MONTH($N$1)&lt;=8),LOOKUP($N26,Year!$C$79:$DV$79,Year!$C$82:$DV$82),IF(MONTH($N$1)&gt;=9,LOOKUP($N26,Year!$C$151:$DV$151,Year!$C$154:$DV$154))))))),"",IF(OR(AND(YEAR($N$1)=YEAR(TODAY())+1,MONTH($N$1)&gt;=4),YEAR($N$1)&gt;YEAR(TODAY())+1,YEAR($N$1)&lt;YEAR(TODAY()),$N26=""),"",IF(AND(YEAR($N$1)=YEAR(TODAY())+1,MONTH($N$1)&lt;=3),LOOKUP($N26,Year!$C$241:$CQ$241,Year!$C$244:$CQ$244),IF(MONTH($N$1)&lt;=4,LOOKUP($N26,Year!$C$7:$DV$7,Year!$C$10:$DV$10),IF(AND(MONTH($N$1)&gt;=5,MONTH($N$1)&lt;=8),LOOKUP($N26,Year!$C$79:$DV$79,Year!$C$82:$DV$82),IF(MONTH($N$1)&gt;=9,LOOKUP($N26,Year!$C$151:$DV$151,Year!$C$154:$DV$154)))))))</f>
      </c>
    </row>
    <row r="27" spans="1:18" ht="13.5">
      <c r="A27" s="171"/>
      <c r="B27" s="137">
        <f t="shared" si="9"/>
      </c>
      <c r="C27" s="75">
        <f>IF(B27="","",WEEKDAY(B27))</f>
      </c>
      <c r="D27" s="81">
        <f ca="1">IF(ISNA(IF(OR(AND(YEAR($B$1)=YEAR(TODAY())+1,MONTH($B$1)&gt;=4),YEAR($B$1)&gt;YEAR(TODAY())+1,YEAR($B$1)&lt;YEAR(TODAY()),$B27=""),"",IF(AND(YEAR($B$1)=YEAR(TODAY())+1,MONTH($B$1)&lt;=3),LOOKUP($B27,Year!$C$241:$CQ$241,Year!$C$242:$CQ$242),IF(MONTH($B$1)&lt;=4,LOOKUP($B27,Year!$C$7:$DV$7,Year!$C$8:$DV$8),IF(AND(MONTH($B$1)&gt;=5,MONTH($B$1)&lt;=8),LOOKUP($B27,Year!$C$79:$DV$79,Year!$C$80:$DV$80),IF(MONTH($B$1)&gt;=9,LOOKUP($B27,Year!$C$151:$DV$151,Year!$C$152:$DV$152))))))),"",IF(OR(AND(YEAR($B$1)=YEAR(TODAY())+1,MONTH($B$1)&gt;=4),YEAR($B$1)&gt;YEAR(TODAY())+1,YEAR($B$1)&lt;YEAR(TODAY()),$B27=""),"",IF(AND(YEAR($B$1)=YEAR(TODAY())+1,MONTH($B$1)&lt;=3),LOOKUP($B27,Year!$C$241:$CQ$241,Year!$C$242:$CQ$242),IF(MONTH($B$1)&lt;=4,LOOKUP($B27,Year!$C$7:$DV$7,Year!$C$8:$DV$8),IF(AND(MONTH($B$1)&gt;=5,MONTH($B$1)&lt;=8),LOOKUP($B27,Year!$C$79:$DV$79,Year!$C$80:$DV$80),IF(MONTH($B$1)&gt;=9,LOOKUP($B27,Year!$C$151:$DV$151,Year!$C$152:$DV$152)))))))</f>
      </c>
      <c r="E27" s="81">
        <f ca="1">IF(ISNA(IF(OR(AND(YEAR($B$1)=YEAR(TODAY())+1,MONTH($B$1)&gt;=4),YEAR($B$1)&gt;YEAR(TODAY())+1,YEAR($B$1)&lt;YEAR(TODAY()),$B27=""),"",IF(AND(YEAR($B$1)=YEAR(TODAY())+1,MONTH($B$1)&lt;=3),LOOKUP($B27,Year!$C$241:$CQ$241,Year!$C$243:$CQ$243),IF(MONTH($B$1)&lt;=4,LOOKUP($B27,Year!$C$7:$DV$7,Year!$C$9:$DV$9),IF(AND(MONTH($B$1)&gt;=5,MONTH($B$1)&lt;=8),LOOKUP($B27,Year!$C$79:$DV$79,Year!$C$81:$DV$81),IF(MONTH($B$1)&gt;=9,LOOKUP($B27,Year!$C$151:$DV$151,Year!$C$153:$DV$153))))))),"",IF(OR(AND(YEAR($B$1)=YEAR(TODAY())+1,MONTH($B$1)&gt;=4),YEAR($B$1)&gt;YEAR(TODAY())+1,YEAR($B$1)&lt;YEAR(TODAY()),$B27=""),"",IF(AND(YEAR($B$1)=YEAR(TODAY())+1,MONTH($B$1)&lt;=3),LOOKUP($B27,Year!$C$241:$CQ$241,Year!$C$243:$CQ$243),IF(MONTH($B$1)&lt;=4,LOOKUP($B27,Year!$C$7:$DV$7,Year!$C$9:$DV$9),IF(AND(MONTH($B$1)&gt;=5,MONTH($B$1)&lt;=8),LOOKUP($B27,Year!$C$79:$DV$79,Year!$C$81:$DV$81),IF(MONTH($B$1)&gt;=9,LOOKUP($B27,Year!$C$151:$DV$151,Year!$C$153:$DV$153)))))))</f>
      </c>
      <c r="F27" s="81">
        <f ca="1">IF(ISNA(IF(OR(AND(YEAR($B$1)=YEAR(TODAY())+1,MONTH($B$1)&gt;=4),YEAR($B$1)&gt;YEAR(TODAY())+1,YEAR($B$1)&lt;YEAR(TODAY()),$B27=""),"",IF(AND(YEAR($B$1)=YEAR(TODAY())+1,MONTH($B$1)&lt;=3),LOOKUP($B27,Year!$C$241:$CQ$241,Year!$C$244:$CQ$244),IF(MONTH($B$1)&lt;=4,LOOKUP($B27,Year!$C$7:$DV$7,Year!$C$10:$DV$10),IF(AND(MONTH($B$1)&gt;=5,MONTH($B$1)&lt;=8),LOOKUP($B27,Year!$C$79:$DV$79,Year!$C$82:$DV$82),IF(MONTH($B$1)&gt;=9,LOOKUP($B27,Year!$C$151:$DV$151,Year!$C$154:$DV$154))))))),"",IF(OR(AND(YEAR($B$1)=YEAR(TODAY())+1,MONTH($B$1)&gt;=4),YEAR($B$1)&gt;YEAR(TODAY())+1,YEAR($B$1)&lt;YEAR(TODAY()),$B27=""),"",IF(AND(YEAR($B$1)=YEAR(TODAY())+1,MONTH($B$1)&lt;=3),LOOKUP($B27,Year!$C$241:$CQ$241,Year!$C$244:$CQ$244),IF(MONTH($B$1)&lt;=4,LOOKUP($B27,Year!$C$7:$DV$7,Year!$C$10:$DV$10),IF(AND(MONTH($B$1)&gt;=5,MONTH($B$1)&lt;=8),LOOKUP($B27,Year!$C$79:$DV$79,Year!$C$82:$DV$82),IF(MONTH($B$1)&gt;=9,LOOKUP($B27,Year!$C$151:$DV$151,Year!$C$154:$DV$154)))))))</f>
      </c>
      <c r="G27" s="171"/>
      <c r="H27" s="137">
        <f t="shared" si="10"/>
        <v>42739</v>
      </c>
      <c r="I27" s="75">
        <f t="shared" si="12"/>
        <v>4</v>
      </c>
      <c r="J27" s="81">
        <f ca="1">IF(ISNA(IF(OR(AND(YEAR($H$1)=YEAR(TODAY())+1,MONTH($H$1)&gt;=4),YEAR($H$1)&gt;YEAR(TODAY())+1,YEAR($H$1)&lt;YEAR(TODAY()),$H27=""),"",IF(AND(YEAR($H$1)=YEAR(TODAY())+1,MONTH($H$1)&lt;=3),LOOKUP($H27,Year!$C$241:$CQ$241,Year!$C$242:$CQ$242),IF(MONTH($H$1)&lt;=4,LOOKUP($H27,Year!$C$7:$DV$7,Year!$C$8:$DV$8),IF(AND(MONTH($H$1)&gt;=5,MONTH($H$1)&lt;=8),LOOKUP($H27,Year!$C$79:$DV$79,Year!$C$80:$DV$80),IF(MONTH($H$1)&gt;=9,LOOKUP($H27,Year!$C$151:$DV$151,Year!$C$152:$DV$152))))))),"",IF(OR(AND(YEAR($H$1)=YEAR(TODAY())+1,MONTH($H$1)&gt;=4),YEAR($H$1)&gt;YEAR(TODAY())+1,YEAR($H$1)&lt;YEAR(TODAY()),$H27=""),"",IF(AND(YEAR($H$1)=YEAR(TODAY())+1,MONTH($H$1)&lt;=3),LOOKUP($H27,Year!$C$241:$CQ$241,Year!$C$242:$CQ$242),IF(MONTH($H$1)&lt;=4,LOOKUP($H27,Year!$C$7:$DV$7,Year!$C$8:$DV$8),IF(AND(MONTH($H$1)&gt;=5,MONTH($H$1)&lt;=8),LOOKUP($H27,Year!$C$79:$DV$79,Year!$C$80:$DV$80),IF(MONTH($H$1)&gt;=9,LOOKUP($H27,Year!$C$151:$DV$151,Year!$C$152:$DV$152)))))))</f>
        <v>0</v>
      </c>
      <c r="K27" s="81">
        <f ca="1">IF(ISNA(IF(OR(AND(YEAR($H$1)=YEAR(TODAY())+1,MONTH($H$1)&gt;=4),YEAR($H$1)&gt;YEAR(TODAY())+1,YEAR($H$1)&lt;YEAR(TODAY()),$H27=""),"",IF(AND(YEAR($H$1)=YEAR(TODAY())+1,MONTH($H$1)&lt;=3),LOOKUP($H27,Year!$C$241:$CQ$241,Year!$C$243:$CQ$243),IF(MONTH($H$1)&lt;=4,LOOKUP($H27,Year!$C$7:$DV$7,Year!$C$9:$DV$9),IF(AND(MONTH($H$1)&gt;=5,MONTH($H$1)&lt;=8),LOOKUP($H27,Year!$C$79:$DV$79,Year!$C$81:$DV$81),IF(MONTH($H$1)&gt;=9,LOOKUP($H27,Year!$C$151:$DV$151,Year!$C$153:$DV$153))))))),"",IF(OR(AND(YEAR($H$1)=YEAR(TODAY())+1,MONTH($H$1)&gt;=4),YEAR($H$1)&gt;YEAR(TODAY())+1,YEAR($H$1)&lt;YEAR(TODAY()),$H27=""),"",IF(AND(YEAR($H$1)=YEAR(TODAY())+1,MONTH($H$1)&lt;=3),LOOKUP($H27,Year!$C$241:$CQ$241,Year!$C$243:$CQ$243),IF(MONTH($H$1)&lt;=4,LOOKUP($H27,Year!$C$7:$DV$7,Year!$C$9:$DV$9),IF(AND(MONTH($H$1)&gt;=5,MONTH($H$1)&lt;=8),LOOKUP($H27,Year!$C$79:$DV$79,Year!$C$81:$DV$81),IF(MONTH($H$1)&gt;=9,LOOKUP($H27,Year!$C$151:$DV$151,Year!$C$153:$DV$153)))))))</f>
        <v>0</v>
      </c>
      <c r="L27" s="81">
        <f ca="1">IF(ISNA(IF(OR(AND(YEAR($H$1)=YEAR(TODAY())+1,MONTH($H$1)&gt;=4),YEAR($H$1)&gt;YEAR(TODAY())+1,YEAR($H$1)&lt;YEAR(TODAY()),$H27=""),"",IF(AND(YEAR($H$1)=YEAR(TODAY())+1,MONTH($H$1)&lt;=3),LOOKUP($H27,Year!$C$241:$CQ$241,Year!$C$244:$CQ$244),IF(MONTH($H$1)&lt;=4,LOOKUP($H27,Year!$C$7:$DV$7,Year!$C$10:$DV$10),IF(AND(MONTH($H$1)&gt;=5,MONTH($H$1)&lt;=8),LOOKUP($H27,Year!$C$79:$DV$79,Year!$C$82:$DV$82),IF(MONTH($H$1)&gt;=9,LOOKUP($H27,Year!$C$151:$DV$151,Year!$C$154:$DV$154))))))),"",IF(OR(AND(YEAR($H$1)=YEAR(TODAY())+1,MONTH($H$1)&gt;=4),YEAR($H$1)&gt;YEAR(TODAY())+1,YEAR($H$1)&lt;YEAR(TODAY()),$H27=""),"",IF(AND(YEAR($H$1)=YEAR(TODAY())+1,MONTH($H$1)&lt;=3),LOOKUP($H27,Year!$C$241:$CQ$241,Year!$C$244:$CQ$244),IF(MONTH($H$1)&lt;=4,LOOKUP($H27,Year!$C$7:$DV$7,Year!$C$10:$DV$10),IF(AND(MONTH($H$1)&gt;=5,MONTH($H$1)&lt;=8),LOOKUP($H27,Year!$C$79:$DV$79,Year!$C$82:$DV$82),IF(MONTH($H$1)&gt;=9,LOOKUP($H27,Year!$C$151:$DV$151,Year!$C$154:$DV$154)))))))</f>
        <v>0</v>
      </c>
      <c r="M27" s="171"/>
      <c r="N27" s="137">
        <f t="shared" si="11"/>
      </c>
      <c r="O27" s="75">
        <f t="shared" si="13"/>
      </c>
      <c r="P27" s="81">
        <f ca="1">IF(ISNA(IF(OR(AND(YEAR($N$1)=YEAR(TODAY())+1,MONTH($N$1)&gt;=4),YEAR($N$1)&gt;YEAR(TODAY())+1,YEAR($N$1)&lt;YEAR(TODAY()),$N27=""),"",IF(AND(YEAR($N$1)=YEAR(TODAY())+1,MONTH($N$1)&lt;=3),LOOKUP($N27,Year!$C$241:$CQ$241,Year!$C$242:$CQ$242),IF(MONTH($N$1)&lt;=4,LOOKUP($N27,Year!$C$7:$DV$7,Year!$C$8:$DV$8),IF(AND(MONTH($N$1)&gt;=5,MONTH($N$1)&lt;=8),LOOKUP($N27,Year!$C$79:$DV$79,Year!$C$80:$DV$80),IF(MONTH($N$1)&gt;=9,LOOKUP($N27,Year!$C$151:$DV$151,Year!$C$152:$DV$152))))))),"",IF(OR(AND(YEAR($N$1)=YEAR(TODAY())+1,MONTH($N$1)&gt;=4),YEAR($N$1)&gt;YEAR(TODAY())+1,YEAR($N$1)&lt;YEAR(TODAY()),$N27=""),"",IF(AND(YEAR($N$1)=YEAR(TODAY())+1,MONTH($N$1)&lt;=3),LOOKUP($N27,Year!$C$241:$CQ$241,Year!$C$242:$CQ$242),IF(MONTH($N$1)&lt;=4,LOOKUP($N27,Year!$C$7:$DV$7,Year!$C$8:$DV$8),IF(AND(MONTH($N$1)&gt;=5,MONTH($N$1)&lt;=8),LOOKUP($N27,Year!$C$79:$DV$79,Year!$C$80:$DV$80),IF(MONTH($N$1)&gt;=9,LOOKUP($N27,Year!$C$151:$DV$151,Year!$C$152:$DV$152)))))))</f>
      </c>
      <c r="Q27" s="81">
        <f ca="1">IF(ISNA(IF(OR(AND(YEAR($N$1)=YEAR(TODAY())+1,MONTH($N$1)&gt;=4),YEAR($N$1)&gt;YEAR(TODAY())+1,YEAR($N$1)&lt;YEAR(TODAY()),$N27=""),"",IF(AND(YEAR($N$1)=YEAR(TODAY())+1,MONTH($N$1)&lt;=3),LOOKUP($N27,Year!$C$241:$CQ$241,Year!$C$243:$CQ$243),IF(MONTH($N$1)&lt;=4,LOOKUP($N27,Year!$C$7:$DV$7,Year!$C$9:$DV$9),IF(AND(MONTH($N$1)&gt;=5,MONTH($N$1)&lt;=8),LOOKUP($N27,Year!$C$79:$DV$79,Year!$C$81:$DV$81),IF(MONTH($N$1)&gt;=9,LOOKUP($N27,Year!$C$151:$DV$151,Year!$C$153:$DV$153))))))),"",IF(OR(AND(YEAR($N$1)=YEAR(TODAY())+1,MONTH($N$1)&gt;=4),YEAR($N$1)&gt;YEAR(TODAY())+1,YEAR($N$1)&lt;YEAR(TODAY()),$N27=""),"",IF(AND(YEAR($N$1)=YEAR(TODAY())+1,MONTH($N$1)&lt;=3),LOOKUP($N27,Year!$C$241:$CQ$241,Year!$C$243:$CQ$243),IF(MONTH($N$1)&lt;=4,LOOKUP($N27,Year!$C$7:$DV$7,Year!$C$9:$DV$9),IF(AND(MONTH($N$1)&gt;=5,MONTH($N$1)&lt;=8),LOOKUP($N27,Year!$C$79:$DV$79,Year!$C$81:$DV$81),IF(MONTH($N$1)&gt;=9,LOOKUP($N27,Year!$C$151:$DV$151,Year!$C$153:$DV$153)))))))</f>
      </c>
      <c r="R27" s="81">
        <f ca="1">IF(ISNA(IF(OR(AND(YEAR($N$1)=YEAR(TODAY())+1,MONTH($N$1)&gt;=4),YEAR($N$1)&gt;YEAR(TODAY())+1,YEAR($N$1)&lt;YEAR(TODAY()),$N27=""),"",IF(AND(YEAR($N$1)=YEAR(TODAY())+1,MONTH($N$1)&lt;=3),LOOKUP($N27,Year!$C$241:$CQ$241,Year!$C$244:$CQ$244),IF(MONTH($N$1)&lt;=4,LOOKUP($N27,Year!$C$7:$DV$7,Year!$C$10:$DV$10),IF(AND(MONTH($N$1)&gt;=5,MONTH($N$1)&lt;=8),LOOKUP($N27,Year!$C$79:$DV$79,Year!$C$82:$DV$82),IF(MONTH($N$1)&gt;=9,LOOKUP($N27,Year!$C$151:$DV$151,Year!$C$154:$DV$154))))))),"",IF(OR(AND(YEAR($N$1)=YEAR(TODAY())+1,MONTH($N$1)&gt;=4),YEAR($N$1)&gt;YEAR(TODAY())+1,YEAR($N$1)&lt;YEAR(TODAY()),$N27=""),"",IF(AND(YEAR($N$1)=YEAR(TODAY())+1,MONTH($N$1)&lt;=3),LOOKUP($N27,Year!$C$241:$CQ$241,Year!$C$244:$CQ$244),IF(MONTH($N$1)&lt;=4,LOOKUP($N27,Year!$C$7:$DV$7,Year!$C$10:$DV$10),IF(AND(MONTH($N$1)&gt;=5,MONTH($N$1)&lt;=8),LOOKUP($N27,Year!$C$79:$DV$79,Year!$C$82:$DV$82),IF(MONTH($N$1)&gt;=9,LOOKUP($N27,Year!$C$151:$DV$151,Year!$C$154:$DV$154)))))))</f>
      </c>
    </row>
    <row r="28" spans="1:18" ht="13.5">
      <c r="A28" s="171"/>
      <c r="B28" s="137">
        <f t="shared" si="9"/>
      </c>
      <c r="C28" s="75">
        <f aca="true" t="shared" si="14" ref="C28:C39">IF(B28="","",WEEKDAY(B28))</f>
      </c>
      <c r="D28" s="81">
        <f ca="1">IF(ISNA(IF(OR(AND(YEAR($B$1)=YEAR(TODAY())+1,MONTH($B$1)&gt;=4),YEAR($B$1)&gt;YEAR(TODAY())+1,YEAR($B$1)&lt;YEAR(TODAY()),$B28=""),"",IF(AND(YEAR($B$1)=YEAR(TODAY())+1,MONTH($B$1)&lt;=3),LOOKUP($B28,Year!$C$241:$CQ$241,Year!$C$242:$CQ$242),IF(MONTH($B$1)&lt;=4,LOOKUP($B28,Year!$C$7:$DV$7,Year!$C$8:$DV$8),IF(AND(MONTH($B$1)&gt;=5,MONTH($B$1)&lt;=8),LOOKUP($B28,Year!$C$79:$DV$79,Year!$C$80:$DV$80),IF(MONTH($B$1)&gt;=9,LOOKUP($B28,Year!$C$151:$DV$151,Year!$C$152:$DV$152))))))),"",IF(OR(AND(YEAR($B$1)=YEAR(TODAY())+1,MONTH($B$1)&gt;=4),YEAR($B$1)&gt;YEAR(TODAY())+1,YEAR($B$1)&lt;YEAR(TODAY()),$B28=""),"",IF(AND(YEAR($B$1)=YEAR(TODAY())+1,MONTH($B$1)&lt;=3),LOOKUP($B28,Year!$C$241:$CQ$241,Year!$C$242:$CQ$242),IF(MONTH($B$1)&lt;=4,LOOKUP($B28,Year!$C$7:$DV$7,Year!$C$8:$DV$8),IF(AND(MONTH($B$1)&gt;=5,MONTH($B$1)&lt;=8),LOOKUP($B28,Year!$C$79:$DV$79,Year!$C$80:$DV$80),IF(MONTH($B$1)&gt;=9,LOOKUP($B28,Year!$C$151:$DV$151,Year!$C$152:$DV$152)))))))</f>
      </c>
      <c r="E28" s="81">
        <f ca="1">IF(ISNA(IF(OR(AND(YEAR($B$1)=YEAR(TODAY())+1,MONTH($B$1)&gt;=4),YEAR($B$1)&gt;YEAR(TODAY())+1,YEAR($B$1)&lt;YEAR(TODAY()),$B28=""),"",IF(AND(YEAR($B$1)=YEAR(TODAY())+1,MONTH($B$1)&lt;=3),LOOKUP($B28,Year!$C$241:$CQ$241,Year!$C$243:$CQ$243),IF(MONTH($B$1)&lt;=4,LOOKUP($B28,Year!$C$7:$DV$7,Year!$C$9:$DV$9),IF(AND(MONTH($B$1)&gt;=5,MONTH($B$1)&lt;=8),LOOKUP($B28,Year!$C$79:$DV$79,Year!$C$81:$DV$81),IF(MONTH($B$1)&gt;=9,LOOKUP($B28,Year!$C$151:$DV$151,Year!$C$153:$DV$153))))))),"",IF(OR(AND(YEAR($B$1)=YEAR(TODAY())+1,MONTH($B$1)&gt;=4),YEAR($B$1)&gt;YEAR(TODAY())+1,YEAR($B$1)&lt;YEAR(TODAY()),$B28=""),"",IF(AND(YEAR($B$1)=YEAR(TODAY())+1,MONTH($B$1)&lt;=3),LOOKUP($B28,Year!$C$241:$CQ$241,Year!$C$243:$CQ$243),IF(MONTH($B$1)&lt;=4,LOOKUP($B28,Year!$C$7:$DV$7,Year!$C$9:$DV$9),IF(AND(MONTH($B$1)&gt;=5,MONTH($B$1)&lt;=8),LOOKUP($B28,Year!$C$79:$DV$79,Year!$C$81:$DV$81),IF(MONTH($B$1)&gt;=9,LOOKUP($B28,Year!$C$151:$DV$151,Year!$C$153:$DV$153)))))))</f>
      </c>
      <c r="F28" s="81">
        <f ca="1">IF(ISNA(IF(OR(AND(YEAR($B$1)=YEAR(TODAY())+1,MONTH($B$1)&gt;=4),YEAR($B$1)&gt;YEAR(TODAY())+1,YEAR($B$1)&lt;YEAR(TODAY()),$B28=""),"",IF(AND(YEAR($B$1)=YEAR(TODAY())+1,MONTH($B$1)&lt;=3),LOOKUP($B28,Year!$C$241:$CQ$241,Year!$C$244:$CQ$244),IF(MONTH($B$1)&lt;=4,LOOKUP($B28,Year!$C$7:$DV$7,Year!$C$10:$DV$10),IF(AND(MONTH($B$1)&gt;=5,MONTH($B$1)&lt;=8),LOOKUP($B28,Year!$C$79:$DV$79,Year!$C$82:$DV$82),IF(MONTH($B$1)&gt;=9,LOOKUP($B28,Year!$C$151:$DV$151,Year!$C$154:$DV$154))))))),"",IF(OR(AND(YEAR($B$1)=YEAR(TODAY())+1,MONTH($B$1)&gt;=4),YEAR($B$1)&gt;YEAR(TODAY())+1,YEAR($B$1)&lt;YEAR(TODAY()),$B28=""),"",IF(AND(YEAR($B$1)=YEAR(TODAY())+1,MONTH($B$1)&lt;=3),LOOKUP($B28,Year!$C$241:$CQ$241,Year!$C$244:$CQ$244),IF(MONTH($B$1)&lt;=4,LOOKUP($B28,Year!$C$7:$DV$7,Year!$C$10:$DV$10),IF(AND(MONTH($B$1)&gt;=5,MONTH($B$1)&lt;=8),LOOKUP($B28,Year!$C$79:$DV$79,Year!$C$82:$DV$82),IF(MONTH($B$1)&gt;=9,LOOKUP($B28,Year!$C$151:$DV$151,Year!$C$154:$DV$154)))))))</f>
      </c>
      <c r="G28" s="171"/>
      <c r="H28" s="137">
        <f t="shared" si="10"/>
        <v>42740</v>
      </c>
      <c r="I28" s="75">
        <f t="shared" si="12"/>
        <v>5</v>
      </c>
      <c r="J28" s="81">
        <f ca="1">IF(ISNA(IF(OR(AND(YEAR($H$1)=YEAR(TODAY())+1,MONTH($H$1)&gt;=4),YEAR($H$1)&gt;YEAR(TODAY())+1,YEAR($H$1)&lt;YEAR(TODAY()),$H28=""),"",IF(AND(YEAR($H$1)=YEAR(TODAY())+1,MONTH($H$1)&lt;=3),LOOKUP($H28,Year!$C$241:$CQ$241,Year!$C$242:$CQ$242),IF(MONTH($H$1)&lt;=4,LOOKUP($H28,Year!$C$7:$DV$7,Year!$C$8:$DV$8),IF(AND(MONTH($H$1)&gt;=5,MONTH($H$1)&lt;=8),LOOKUP($H28,Year!$C$79:$DV$79,Year!$C$80:$DV$80),IF(MONTH($H$1)&gt;=9,LOOKUP($H28,Year!$C$151:$DV$151,Year!$C$152:$DV$152))))))),"",IF(OR(AND(YEAR($H$1)=YEAR(TODAY())+1,MONTH($H$1)&gt;=4),YEAR($H$1)&gt;YEAR(TODAY())+1,YEAR($H$1)&lt;YEAR(TODAY()),$H28=""),"",IF(AND(YEAR($H$1)=YEAR(TODAY())+1,MONTH($H$1)&lt;=3),LOOKUP($H28,Year!$C$241:$CQ$241,Year!$C$242:$CQ$242),IF(MONTH($H$1)&lt;=4,LOOKUP($H28,Year!$C$7:$DV$7,Year!$C$8:$DV$8),IF(AND(MONTH($H$1)&gt;=5,MONTH($H$1)&lt;=8),LOOKUP($H28,Year!$C$79:$DV$79,Year!$C$80:$DV$80),IF(MONTH($H$1)&gt;=9,LOOKUP($H28,Year!$C$151:$DV$151,Year!$C$152:$DV$152)))))))</f>
        <v>0</v>
      </c>
      <c r="K28" s="81">
        <f ca="1">IF(ISNA(IF(OR(AND(YEAR($H$1)=YEAR(TODAY())+1,MONTH($H$1)&gt;=4),YEAR($H$1)&gt;YEAR(TODAY())+1,YEAR($H$1)&lt;YEAR(TODAY()),$H28=""),"",IF(AND(YEAR($H$1)=YEAR(TODAY())+1,MONTH($H$1)&lt;=3),LOOKUP($H28,Year!$C$241:$CQ$241,Year!$C$243:$CQ$243),IF(MONTH($H$1)&lt;=4,LOOKUP($H28,Year!$C$7:$DV$7,Year!$C$9:$DV$9),IF(AND(MONTH($H$1)&gt;=5,MONTH($H$1)&lt;=8),LOOKUP($H28,Year!$C$79:$DV$79,Year!$C$81:$DV$81),IF(MONTH($H$1)&gt;=9,LOOKUP($H28,Year!$C$151:$DV$151,Year!$C$153:$DV$153))))))),"",IF(OR(AND(YEAR($H$1)=YEAR(TODAY())+1,MONTH($H$1)&gt;=4),YEAR($H$1)&gt;YEAR(TODAY())+1,YEAR($H$1)&lt;YEAR(TODAY()),$H28=""),"",IF(AND(YEAR($H$1)=YEAR(TODAY())+1,MONTH($H$1)&lt;=3),LOOKUP($H28,Year!$C$241:$CQ$241,Year!$C$243:$CQ$243),IF(MONTH($H$1)&lt;=4,LOOKUP($H28,Year!$C$7:$DV$7,Year!$C$9:$DV$9),IF(AND(MONTH($H$1)&gt;=5,MONTH($H$1)&lt;=8),LOOKUP($H28,Year!$C$79:$DV$79,Year!$C$81:$DV$81),IF(MONTH($H$1)&gt;=9,LOOKUP($H28,Year!$C$151:$DV$151,Year!$C$153:$DV$153)))))))</f>
        <v>0</v>
      </c>
      <c r="L28" s="81">
        <f ca="1">IF(ISNA(IF(OR(AND(YEAR($H$1)=YEAR(TODAY())+1,MONTH($H$1)&gt;=4),YEAR($H$1)&gt;YEAR(TODAY())+1,YEAR($H$1)&lt;YEAR(TODAY()),$H28=""),"",IF(AND(YEAR($H$1)=YEAR(TODAY())+1,MONTH($H$1)&lt;=3),LOOKUP($H28,Year!$C$241:$CQ$241,Year!$C$244:$CQ$244),IF(MONTH($H$1)&lt;=4,LOOKUP($H28,Year!$C$7:$DV$7,Year!$C$10:$DV$10),IF(AND(MONTH($H$1)&gt;=5,MONTH($H$1)&lt;=8),LOOKUP($H28,Year!$C$79:$DV$79,Year!$C$82:$DV$82),IF(MONTH($H$1)&gt;=9,LOOKUP($H28,Year!$C$151:$DV$151,Year!$C$154:$DV$154))))))),"",IF(OR(AND(YEAR($H$1)=YEAR(TODAY())+1,MONTH($H$1)&gt;=4),YEAR($H$1)&gt;YEAR(TODAY())+1,YEAR($H$1)&lt;YEAR(TODAY()),$H28=""),"",IF(AND(YEAR($H$1)=YEAR(TODAY())+1,MONTH($H$1)&lt;=3),LOOKUP($H28,Year!$C$241:$CQ$241,Year!$C$244:$CQ$244),IF(MONTH($H$1)&lt;=4,LOOKUP($H28,Year!$C$7:$DV$7,Year!$C$10:$DV$10),IF(AND(MONTH($H$1)&gt;=5,MONTH($H$1)&lt;=8),LOOKUP($H28,Year!$C$79:$DV$79,Year!$C$82:$DV$82),IF(MONTH($H$1)&gt;=9,LOOKUP($H28,Year!$C$151:$DV$151,Year!$C$154:$DV$154)))))))</f>
        <v>0</v>
      </c>
      <c r="M28" s="171"/>
      <c r="N28" s="137">
        <f t="shared" si="11"/>
      </c>
      <c r="O28" s="75">
        <f t="shared" si="13"/>
      </c>
      <c r="P28" s="81">
        <f ca="1">IF(ISNA(IF(OR(AND(YEAR($N$1)=YEAR(TODAY())+1,MONTH($N$1)&gt;=4),YEAR($N$1)&gt;YEAR(TODAY())+1,YEAR($N$1)&lt;YEAR(TODAY()),$N28=""),"",IF(AND(YEAR($N$1)=YEAR(TODAY())+1,MONTH($N$1)&lt;=3),LOOKUP($N28,Year!$C$241:$CQ$241,Year!$C$242:$CQ$242),IF(MONTH($N$1)&lt;=4,LOOKUP($N28,Year!$C$7:$DV$7,Year!$C$8:$DV$8),IF(AND(MONTH($N$1)&gt;=5,MONTH($N$1)&lt;=8),LOOKUP($N28,Year!$C$79:$DV$79,Year!$C$80:$DV$80),IF(MONTH($N$1)&gt;=9,LOOKUP($N28,Year!$C$151:$DV$151,Year!$C$152:$DV$152))))))),"",IF(OR(AND(YEAR($N$1)=YEAR(TODAY())+1,MONTH($N$1)&gt;=4),YEAR($N$1)&gt;YEAR(TODAY())+1,YEAR($N$1)&lt;YEAR(TODAY()),$N28=""),"",IF(AND(YEAR($N$1)=YEAR(TODAY())+1,MONTH($N$1)&lt;=3),LOOKUP($N28,Year!$C$241:$CQ$241,Year!$C$242:$CQ$242),IF(MONTH($N$1)&lt;=4,LOOKUP($N28,Year!$C$7:$DV$7,Year!$C$8:$DV$8),IF(AND(MONTH($N$1)&gt;=5,MONTH($N$1)&lt;=8),LOOKUP($N28,Year!$C$79:$DV$79,Year!$C$80:$DV$80),IF(MONTH($N$1)&gt;=9,LOOKUP($N28,Year!$C$151:$DV$151,Year!$C$152:$DV$152)))))))</f>
      </c>
      <c r="Q28" s="81">
        <f ca="1">IF(ISNA(IF(OR(AND(YEAR($N$1)=YEAR(TODAY())+1,MONTH($N$1)&gt;=4),YEAR($N$1)&gt;YEAR(TODAY())+1,YEAR($N$1)&lt;YEAR(TODAY()),$N28=""),"",IF(AND(YEAR($N$1)=YEAR(TODAY())+1,MONTH($N$1)&lt;=3),LOOKUP($N28,Year!$C$241:$CQ$241,Year!$C$243:$CQ$243),IF(MONTH($N$1)&lt;=4,LOOKUP($N28,Year!$C$7:$DV$7,Year!$C$9:$DV$9),IF(AND(MONTH($N$1)&gt;=5,MONTH($N$1)&lt;=8),LOOKUP($N28,Year!$C$79:$DV$79,Year!$C$81:$DV$81),IF(MONTH($N$1)&gt;=9,LOOKUP($N28,Year!$C$151:$DV$151,Year!$C$153:$DV$153))))))),"",IF(OR(AND(YEAR($N$1)=YEAR(TODAY())+1,MONTH($N$1)&gt;=4),YEAR($N$1)&gt;YEAR(TODAY())+1,YEAR($N$1)&lt;YEAR(TODAY()),$N28=""),"",IF(AND(YEAR($N$1)=YEAR(TODAY())+1,MONTH($N$1)&lt;=3),LOOKUP($N28,Year!$C$241:$CQ$241,Year!$C$243:$CQ$243),IF(MONTH($N$1)&lt;=4,LOOKUP($N28,Year!$C$7:$DV$7,Year!$C$9:$DV$9),IF(AND(MONTH($N$1)&gt;=5,MONTH($N$1)&lt;=8),LOOKUP($N28,Year!$C$79:$DV$79,Year!$C$81:$DV$81),IF(MONTH($N$1)&gt;=9,LOOKUP($N28,Year!$C$151:$DV$151,Year!$C$153:$DV$153)))))))</f>
      </c>
      <c r="R28" s="81">
        <f ca="1">IF(ISNA(IF(OR(AND(YEAR($N$1)=YEAR(TODAY())+1,MONTH($N$1)&gt;=4),YEAR($N$1)&gt;YEAR(TODAY())+1,YEAR($N$1)&lt;YEAR(TODAY()),$N28=""),"",IF(AND(YEAR($N$1)=YEAR(TODAY())+1,MONTH($N$1)&lt;=3),LOOKUP($N28,Year!$C$241:$CQ$241,Year!$C$244:$CQ$244),IF(MONTH($N$1)&lt;=4,LOOKUP($N28,Year!$C$7:$DV$7,Year!$C$10:$DV$10),IF(AND(MONTH($N$1)&gt;=5,MONTH($N$1)&lt;=8),LOOKUP($N28,Year!$C$79:$DV$79,Year!$C$82:$DV$82),IF(MONTH($N$1)&gt;=9,LOOKUP($N28,Year!$C$151:$DV$151,Year!$C$154:$DV$154))))))),"",IF(OR(AND(YEAR($N$1)=YEAR(TODAY())+1,MONTH($N$1)&gt;=4),YEAR($N$1)&gt;YEAR(TODAY())+1,YEAR($N$1)&lt;YEAR(TODAY()),$N28=""),"",IF(AND(YEAR($N$1)=YEAR(TODAY())+1,MONTH($N$1)&lt;=3),LOOKUP($N28,Year!$C$241:$CQ$241,Year!$C$244:$CQ$244),IF(MONTH($N$1)&lt;=4,LOOKUP($N28,Year!$C$7:$DV$7,Year!$C$10:$DV$10),IF(AND(MONTH($N$1)&gt;=5,MONTH($N$1)&lt;=8),LOOKUP($N28,Year!$C$79:$DV$79,Year!$C$82:$DV$82),IF(MONTH($N$1)&gt;=9,LOOKUP($N28,Year!$C$151:$DV$151,Year!$C$154:$DV$154)))))))</f>
      </c>
    </row>
    <row r="29" spans="1:18" ht="13.5">
      <c r="A29" s="171"/>
      <c r="B29" s="137">
        <f t="shared" si="9"/>
      </c>
      <c r="C29" s="75">
        <f t="shared" si="14"/>
      </c>
      <c r="D29" s="81">
        <f ca="1">IF(ISNA(IF(OR(AND(YEAR($B$1)=YEAR(TODAY())+1,MONTH($B$1)&gt;=4),YEAR($B$1)&gt;YEAR(TODAY())+1,YEAR($B$1)&lt;YEAR(TODAY()),$B29=""),"",IF(AND(YEAR($B$1)=YEAR(TODAY())+1,MONTH($B$1)&lt;=3),LOOKUP($B29,Year!$C$241:$CQ$241,Year!$C$242:$CQ$242),IF(MONTH($B$1)&lt;=4,LOOKUP($B29,Year!$C$7:$DV$7,Year!$C$8:$DV$8),IF(AND(MONTH($B$1)&gt;=5,MONTH($B$1)&lt;=8),LOOKUP($B29,Year!$C$79:$DV$79,Year!$C$80:$DV$80),IF(MONTH($B$1)&gt;=9,LOOKUP($B29,Year!$C$151:$DV$151,Year!$C$152:$DV$152))))))),"",IF(OR(AND(YEAR($B$1)=YEAR(TODAY())+1,MONTH($B$1)&gt;=4),YEAR($B$1)&gt;YEAR(TODAY())+1,YEAR($B$1)&lt;YEAR(TODAY()),$B29=""),"",IF(AND(YEAR($B$1)=YEAR(TODAY())+1,MONTH($B$1)&lt;=3),LOOKUP($B29,Year!$C$241:$CQ$241,Year!$C$242:$CQ$242),IF(MONTH($B$1)&lt;=4,LOOKUP($B29,Year!$C$7:$DV$7,Year!$C$8:$DV$8),IF(AND(MONTH($B$1)&gt;=5,MONTH($B$1)&lt;=8),LOOKUP($B29,Year!$C$79:$DV$79,Year!$C$80:$DV$80),IF(MONTH($B$1)&gt;=9,LOOKUP($B29,Year!$C$151:$DV$151,Year!$C$152:$DV$152)))))))</f>
      </c>
      <c r="E29" s="81">
        <f ca="1">IF(ISNA(IF(OR(AND(YEAR($B$1)=YEAR(TODAY())+1,MONTH($B$1)&gt;=4),YEAR($B$1)&gt;YEAR(TODAY())+1,YEAR($B$1)&lt;YEAR(TODAY()),$B29=""),"",IF(AND(YEAR($B$1)=YEAR(TODAY())+1,MONTH($B$1)&lt;=3),LOOKUP($B29,Year!$C$241:$CQ$241,Year!$C$243:$CQ$243),IF(MONTH($B$1)&lt;=4,LOOKUP($B29,Year!$C$7:$DV$7,Year!$C$9:$DV$9),IF(AND(MONTH($B$1)&gt;=5,MONTH($B$1)&lt;=8),LOOKUP($B29,Year!$C$79:$DV$79,Year!$C$81:$DV$81),IF(MONTH($B$1)&gt;=9,LOOKUP($B29,Year!$C$151:$DV$151,Year!$C$153:$DV$153))))))),"",IF(OR(AND(YEAR($B$1)=YEAR(TODAY())+1,MONTH($B$1)&gt;=4),YEAR($B$1)&gt;YEAR(TODAY())+1,YEAR($B$1)&lt;YEAR(TODAY()),$B29=""),"",IF(AND(YEAR($B$1)=YEAR(TODAY())+1,MONTH($B$1)&lt;=3),LOOKUP($B29,Year!$C$241:$CQ$241,Year!$C$243:$CQ$243),IF(MONTH($B$1)&lt;=4,LOOKUP($B29,Year!$C$7:$DV$7,Year!$C$9:$DV$9),IF(AND(MONTH($B$1)&gt;=5,MONTH($B$1)&lt;=8),LOOKUP($B29,Year!$C$79:$DV$79,Year!$C$81:$DV$81),IF(MONTH($B$1)&gt;=9,LOOKUP($B29,Year!$C$151:$DV$151,Year!$C$153:$DV$153)))))))</f>
      </c>
      <c r="F29" s="81">
        <f ca="1">IF(ISNA(IF(OR(AND(YEAR($B$1)=YEAR(TODAY())+1,MONTH($B$1)&gt;=4),YEAR($B$1)&gt;YEAR(TODAY())+1,YEAR($B$1)&lt;YEAR(TODAY()),$B29=""),"",IF(AND(YEAR($B$1)=YEAR(TODAY())+1,MONTH($B$1)&lt;=3),LOOKUP($B29,Year!$C$241:$CQ$241,Year!$C$244:$CQ$244),IF(MONTH($B$1)&lt;=4,LOOKUP($B29,Year!$C$7:$DV$7,Year!$C$10:$DV$10),IF(AND(MONTH($B$1)&gt;=5,MONTH($B$1)&lt;=8),LOOKUP($B29,Year!$C$79:$DV$79,Year!$C$82:$DV$82),IF(MONTH($B$1)&gt;=9,LOOKUP($B29,Year!$C$151:$DV$151,Year!$C$154:$DV$154))))))),"",IF(OR(AND(YEAR($B$1)=YEAR(TODAY())+1,MONTH($B$1)&gt;=4),YEAR($B$1)&gt;YEAR(TODAY())+1,YEAR($B$1)&lt;YEAR(TODAY()),$B29=""),"",IF(AND(YEAR($B$1)=YEAR(TODAY())+1,MONTH($B$1)&lt;=3),LOOKUP($B29,Year!$C$241:$CQ$241,Year!$C$244:$CQ$244),IF(MONTH($B$1)&lt;=4,LOOKUP($B29,Year!$C$7:$DV$7,Year!$C$10:$DV$10),IF(AND(MONTH($B$1)&gt;=5,MONTH($B$1)&lt;=8),LOOKUP($B29,Year!$C$79:$DV$79,Year!$C$82:$DV$82),IF(MONTH($B$1)&gt;=9,LOOKUP($B29,Year!$C$151:$DV$151,Year!$C$154:$DV$154)))))))</f>
      </c>
      <c r="G29" s="171"/>
      <c r="H29" s="137">
        <f t="shared" si="10"/>
        <v>42741</v>
      </c>
      <c r="I29" s="75">
        <f t="shared" si="12"/>
        <v>6</v>
      </c>
      <c r="J29" s="81">
        <f ca="1">IF(ISNA(IF(OR(AND(YEAR($H$1)=YEAR(TODAY())+1,MONTH($H$1)&gt;=4),YEAR($H$1)&gt;YEAR(TODAY())+1,YEAR($H$1)&lt;YEAR(TODAY()),$H29=""),"",IF(AND(YEAR($H$1)=YEAR(TODAY())+1,MONTH($H$1)&lt;=3),LOOKUP($H29,Year!$C$241:$CQ$241,Year!$C$242:$CQ$242),IF(MONTH($H$1)&lt;=4,LOOKUP($H29,Year!$C$7:$DV$7,Year!$C$8:$DV$8),IF(AND(MONTH($H$1)&gt;=5,MONTH($H$1)&lt;=8),LOOKUP($H29,Year!$C$79:$DV$79,Year!$C$80:$DV$80),IF(MONTH($H$1)&gt;=9,LOOKUP($H29,Year!$C$151:$DV$151,Year!$C$152:$DV$152))))))),"",IF(OR(AND(YEAR($H$1)=YEAR(TODAY())+1,MONTH($H$1)&gt;=4),YEAR($H$1)&gt;YEAR(TODAY())+1,YEAR($H$1)&lt;YEAR(TODAY()),$H29=""),"",IF(AND(YEAR($H$1)=YEAR(TODAY())+1,MONTH($H$1)&lt;=3),LOOKUP($H29,Year!$C$241:$CQ$241,Year!$C$242:$CQ$242),IF(MONTH($H$1)&lt;=4,LOOKUP($H29,Year!$C$7:$DV$7,Year!$C$8:$DV$8),IF(AND(MONTH($H$1)&gt;=5,MONTH($H$1)&lt;=8),LOOKUP($H29,Year!$C$79:$DV$79,Year!$C$80:$DV$80),IF(MONTH($H$1)&gt;=9,LOOKUP($H29,Year!$C$151:$DV$151,Year!$C$152:$DV$152)))))))</f>
        <v>0</v>
      </c>
      <c r="K29" s="81">
        <f ca="1">IF(ISNA(IF(OR(AND(YEAR($H$1)=YEAR(TODAY())+1,MONTH($H$1)&gt;=4),YEAR($H$1)&gt;YEAR(TODAY())+1,YEAR($H$1)&lt;YEAR(TODAY()),$H29=""),"",IF(AND(YEAR($H$1)=YEAR(TODAY())+1,MONTH($H$1)&lt;=3),LOOKUP($H29,Year!$C$241:$CQ$241,Year!$C$243:$CQ$243),IF(MONTH($H$1)&lt;=4,LOOKUP($H29,Year!$C$7:$DV$7,Year!$C$9:$DV$9),IF(AND(MONTH($H$1)&gt;=5,MONTH($H$1)&lt;=8),LOOKUP($H29,Year!$C$79:$DV$79,Year!$C$81:$DV$81),IF(MONTH($H$1)&gt;=9,LOOKUP($H29,Year!$C$151:$DV$151,Year!$C$153:$DV$153))))))),"",IF(OR(AND(YEAR($H$1)=YEAR(TODAY())+1,MONTH($H$1)&gt;=4),YEAR($H$1)&gt;YEAR(TODAY())+1,YEAR($H$1)&lt;YEAR(TODAY()),$H29=""),"",IF(AND(YEAR($H$1)=YEAR(TODAY())+1,MONTH($H$1)&lt;=3),LOOKUP($H29,Year!$C$241:$CQ$241,Year!$C$243:$CQ$243),IF(MONTH($H$1)&lt;=4,LOOKUP($H29,Year!$C$7:$DV$7,Year!$C$9:$DV$9),IF(AND(MONTH($H$1)&gt;=5,MONTH($H$1)&lt;=8),LOOKUP($H29,Year!$C$79:$DV$79,Year!$C$81:$DV$81),IF(MONTH($H$1)&gt;=9,LOOKUP($H29,Year!$C$151:$DV$151,Year!$C$153:$DV$153)))))))</f>
        <v>0</v>
      </c>
      <c r="L29" s="81">
        <f ca="1">IF(ISNA(IF(OR(AND(YEAR($H$1)=YEAR(TODAY())+1,MONTH($H$1)&gt;=4),YEAR($H$1)&gt;YEAR(TODAY())+1,YEAR($H$1)&lt;YEAR(TODAY()),$H29=""),"",IF(AND(YEAR($H$1)=YEAR(TODAY())+1,MONTH($H$1)&lt;=3),LOOKUP($H29,Year!$C$241:$CQ$241,Year!$C$244:$CQ$244),IF(MONTH($H$1)&lt;=4,LOOKUP($H29,Year!$C$7:$DV$7,Year!$C$10:$DV$10),IF(AND(MONTH($H$1)&gt;=5,MONTH($H$1)&lt;=8),LOOKUP($H29,Year!$C$79:$DV$79,Year!$C$82:$DV$82),IF(MONTH($H$1)&gt;=9,LOOKUP($H29,Year!$C$151:$DV$151,Year!$C$154:$DV$154))))))),"",IF(OR(AND(YEAR($H$1)=YEAR(TODAY())+1,MONTH($H$1)&gt;=4),YEAR($H$1)&gt;YEAR(TODAY())+1,YEAR($H$1)&lt;YEAR(TODAY()),$H29=""),"",IF(AND(YEAR($H$1)=YEAR(TODAY())+1,MONTH($H$1)&lt;=3),LOOKUP($H29,Year!$C$241:$CQ$241,Year!$C$244:$CQ$244),IF(MONTH($H$1)&lt;=4,LOOKUP($H29,Year!$C$7:$DV$7,Year!$C$10:$DV$10),IF(AND(MONTH($H$1)&gt;=5,MONTH($H$1)&lt;=8),LOOKUP($H29,Year!$C$79:$DV$79,Year!$C$82:$DV$82),IF(MONTH($H$1)&gt;=9,LOOKUP($H29,Year!$C$151:$DV$151,Year!$C$154:$DV$154)))))))</f>
        <v>0</v>
      </c>
      <c r="M29" s="171"/>
      <c r="N29" s="137">
        <f t="shared" si="11"/>
      </c>
      <c r="O29" s="75">
        <f t="shared" si="13"/>
      </c>
      <c r="P29" s="81">
        <f ca="1">IF(ISNA(IF(OR(AND(YEAR($N$1)=YEAR(TODAY())+1,MONTH($N$1)&gt;=4),YEAR($N$1)&gt;YEAR(TODAY())+1,YEAR($N$1)&lt;YEAR(TODAY()),$N29=""),"",IF(AND(YEAR($N$1)=YEAR(TODAY())+1,MONTH($N$1)&lt;=3),LOOKUP($N29,Year!$C$241:$CQ$241,Year!$C$242:$CQ$242),IF(MONTH($N$1)&lt;=4,LOOKUP($N29,Year!$C$7:$DV$7,Year!$C$8:$DV$8),IF(AND(MONTH($N$1)&gt;=5,MONTH($N$1)&lt;=8),LOOKUP($N29,Year!$C$79:$DV$79,Year!$C$80:$DV$80),IF(MONTH($N$1)&gt;=9,LOOKUP($N29,Year!$C$151:$DV$151,Year!$C$152:$DV$152))))))),"",IF(OR(AND(YEAR($N$1)=YEAR(TODAY())+1,MONTH($N$1)&gt;=4),YEAR($N$1)&gt;YEAR(TODAY())+1,YEAR($N$1)&lt;YEAR(TODAY()),$N29=""),"",IF(AND(YEAR($N$1)=YEAR(TODAY())+1,MONTH($N$1)&lt;=3),LOOKUP($N29,Year!$C$241:$CQ$241,Year!$C$242:$CQ$242),IF(MONTH($N$1)&lt;=4,LOOKUP($N29,Year!$C$7:$DV$7,Year!$C$8:$DV$8),IF(AND(MONTH($N$1)&gt;=5,MONTH($N$1)&lt;=8),LOOKUP($N29,Year!$C$79:$DV$79,Year!$C$80:$DV$80),IF(MONTH($N$1)&gt;=9,LOOKUP($N29,Year!$C$151:$DV$151,Year!$C$152:$DV$152)))))))</f>
      </c>
      <c r="Q29" s="81">
        <f ca="1">IF(ISNA(IF(OR(AND(YEAR($N$1)=YEAR(TODAY())+1,MONTH($N$1)&gt;=4),YEAR($N$1)&gt;YEAR(TODAY())+1,YEAR($N$1)&lt;YEAR(TODAY()),$N29=""),"",IF(AND(YEAR($N$1)=YEAR(TODAY())+1,MONTH($N$1)&lt;=3),LOOKUP($N29,Year!$C$241:$CQ$241,Year!$C$243:$CQ$243),IF(MONTH($N$1)&lt;=4,LOOKUP($N29,Year!$C$7:$DV$7,Year!$C$9:$DV$9),IF(AND(MONTH($N$1)&gt;=5,MONTH($N$1)&lt;=8),LOOKUP($N29,Year!$C$79:$DV$79,Year!$C$81:$DV$81),IF(MONTH($N$1)&gt;=9,LOOKUP($N29,Year!$C$151:$DV$151,Year!$C$153:$DV$153))))))),"",IF(OR(AND(YEAR($N$1)=YEAR(TODAY())+1,MONTH($N$1)&gt;=4),YEAR($N$1)&gt;YEAR(TODAY())+1,YEAR($N$1)&lt;YEAR(TODAY()),$N29=""),"",IF(AND(YEAR($N$1)=YEAR(TODAY())+1,MONTH($N$1)&lt;=3),LOOKUP($N29,Year!$C$241:$CQ$241,Year!$C$243:$CQ$243),IF(MONTH($N$1)&lt;=4,LOOKUP($N29,Year!$C$7:$DV$7,Year!$C$9:$DV$9),IF(AND(MONTH($N$1)&gt;=5,MONTH($N$1)&lt;=8),LOOKUP($N29,Year!$C$79:$DV$79,Year!$C$81:$DV$81),IF(MONTH($N$1)&gt;=9,LOOKUP($N29,Year!$C$151:$DV$151,Year!$C$153:$DV$153)))))))</f>
      </c>
      <c r="R29" s="81">
        <f ca="1">IF(ISNA(IF(OR(AND(YEAR($N$1)=YEAR(TODAY())+1,MONTH($N$1)&gt;=4),YEAR($N$1)&gt;YEAR(TODAY())+1,YEAR($N$1)&lt;YEAR(TODAY()),$N29=""),"",IF(AND(YEAR($N$1)=YEAR(TODAY())+1,MONTH($N$1)&lt;=3),LOOKUP($N29,Year!$C$241:$CQ$241,Year!$C$244:$CQ$244),IF(MONTH($N$1)&lt;=4,LOOKUP($N29,Year!$C$7:$DV$7,Year!$C$10:$DV$10),IF(AND(MONTH($N$1)&gt;=5,MONTH($N$1)&lt;=8),LOOKUP($N29,Year!$C$79:$DV$79,Year!$C$82:$DV$82),IF(MONTH($N$1)&gt;=9,LOOKUP($N29,Year!$C$151:$DV$151,Year!$C$154:$DV$154))))))),"",IF(OR(AND(YEAR($N$1)=YEAR(TODAY())+1,MONTH($N$1)&gt;=4),YEAR($N$1)&gt;YEAR(TODAY())+1,YEAR($N$1)&lt;YEAR(TODAY()),$N29=""),"",IF(AND(YEAR($N$1)=YEAR(TODAY())+1,MONTH($N$1)&lt;=3),LOOKUP($N29,Year!$C$241:$CQ$241,Year!$C$244:$CQ$244),IF(MONTH($N$1)&lt;=4,LOOKUP($N29,Year!$C$7:$DV$7,Year!$C$10:$DV$10),IF(AND(MONTH($N$1)&gt;=5,MONTH($N$1)&lt;=8),LOOKUP($N29,Year!$C$79:$DV$79,Year!$C$82:$DV$82),IF(MONTH($N$1)&gt;=9,LOOKUP($N29,Year!$C$151:$DV$151,Year!$C$154:$DV$154)))))))</f>
      </c>
    </row>
    <row r="30" spans="1:18" ht="13.5">
      <c r="A30" s="171"/>
      <c r="B30" s="137">
        <f t="shared" si="9"/>
      </c>
      <c r="C30" s="75">
        <f t="shared" si="14"/>
      </c>
      <c r="D30" s="81">
        <f ca="1">IF(ISNA(IF(OR(AND(YEAR($B$1)=YEAR(TODAY())+1,MONTH($B$1)&gt;=4),YEAR($B$1)&gt;YEAR(TODAY())+1,YEAR($B$1)&lt;YEAR(TODAY()),$B30=""),"",IF(AND(YEAR($B$1)=YEAR(TODAY())+1,MONTH($B$1)&lt;=3),LOOKUP($B30,Year!$C$241:$CQ$241,Year!$C$242:$CQ$242),IF(MONTH($B$1)&lt;=4,LOOKUP($B30,Year!$C$7:$DV$7,Year!$C$8:$DV$8),IF(AND(MONTH($B$1)&gt;=5,MONTH($B$1)&lt;=8),LOOKUP($B30,Year!$C$79:$DV$79,Year!$C$80:$DV$80),IF(MONTH($B$1)&gt;=9,LOOKUP($B30,Year!$C$151:$DV$151,Year!$C$152:$DV$152))))))),"",IF(OR(AND(YEAR($B$1)=YEAR(TODAY())+1,MONTH($B$1)&gt;=4),YEAR($B$1)&gt;YEAR(TODAY())+1,YEAR($B$1)&lt;YEAR(TODAY()),$B30=""),"",IF(AND(YEAR($B$1)=YEAR(TODAY())+1,MONTH($B$1)&lt;=3),LOOKUP($B30,Year!$C$241:$CQ$241,Year!$C$242:$CQ$242),IF(MONTH($B$1)&lt;=4,LOOKUP($B30,Year!$C$7:$DV$7,Year!$C$8:$DV$8),IF(AND(MONTH($B$1)&gt;=5,MONTH($B$1)&lt;=8),LOOKUP($B30,Year!$C$79:$DV$79,Year!$C$80:$DV$80),IF(MONTH($B$1)&gt;=9,LOOKUP($B30,Year!$C$151:$DV$151,Year!$C$152:$DV$152)))))))</f>
      </c>
      <c r="E30" s="81">
        <f ca="1">IF(ISNA(IF(OR(AND(YEAR($B$1)=YEAR(TODAY())+1,MONTH($B$1)&gt;=4),YEAR($B$1)&gt;YEAR(TODAY())+1,YEAR($B$1)&lt;YEAR(TODAY()),$B30=""),"",IF(AND(YEAR($B$1)=YEAR(TODAY())+1,MONTH($B$1)&lt;=3),LOOKUP($B30,Year!$C$241:$CQ$241,Year!$C$243:$CQ$243),IF(MONTH($B$1)&lt;=4,LOOKUP($B30,Year!$C$7:$DV$7,Year!$C$9:$DV$9),IF(AND(MONTH($B$1)&gt;=5,MONTH($B$1)&lt;=8),LOOKUP($B30,Year!$C$79:$DV$79,Year!$C$81:$DV$81),IF(MONTH($B$1)&gt;=9,LOOKUP($B30,Year!$C$151:$DV$151,Year!$C$153:$DV$153))))))),"",IF(OR(AND(YEAR($B$1)=YEAR(TODAY())+1,MONTH($B$1)&gt;=4),YEAR($B$1)&gt;YEAR(TODAY())+1,YEAR($B$1)&lt;YEAR(TODAY()),$B30=""),"",IF(AND(YEAR($B$1)=YEAR(TODAY())+1,MONTH($B$1)&lt;=3),LOOKUP($B30,Year!$C$241:$CQ$241,Year!$C$243:$CQ$243),IF(MONTH($B$1)&lt;=4,LOOKUP($B30,Year!$C$7:$DV$7,Year!$C$9:$DV$9),IF(AND(MONTH($B$1)&gt;=5,MONTH($B$1)&lt;=8),LOOKUP($B30,Year!$C$79:$DV$79,Year!$C$81:$DV$81),IF(MONTH($B$1)&gt;=9,LOOKUP($B30,Year!$C$151:$DV$151,Year!$C$153:$DV$153)))))))</f>
      </c>
      <c r="F30" s="81">
        <f ca="1">IF(ISNA(IF(OR(AND(YEAR($B$1)=YEAR(TODAY())+1,MONTH($B$1)&gt;=4),YEAR($B$1)&gt;YEAR(TODAY())+1,YEAR($B$1)&lt;YEAR(TODAY()),$B30=""),"",IF(AND(YEAR($B$1)=YEAR(TODAY())+1,MONTH($B$1)&lt;=3),LOOKUP($B30,Year!$C$241:$CQ$241,Year!$C$244:$CQ$244),IF(MONTH($B$1)&lt;=4,LOOKUP($B30,Year!$C$7:$DV$7,Year!$C$10:$DV$10),IF(AND(MONTH($B$1)&gt;=5,MONTH($B$1)&lt;=8),LOOKUP($B30,Year!$C$79:$DV$79,Year!$C$82:$DV$82),IF(MONTH($B$1)&gt;=9,LOOKUP($B30,Year!$C$151:$DV$151,Year!$C$154:$DV$154))))))),"",IF(OR(AND(YEAR($B$1)=YEAR(TODAY())+1,MONTH($B$1)&gt;=4),YEAR($B$1)&gt;YEAR(TODAY())+1,YEAR($B$1)&lt;YEAR(TODAY()),$B30=""),"",IF(AND(YEAR($B$1)=YEAR(TODAY())+1,MONTH($B$1)&lt;=3),LOOKUP($B30,Year!$C$241:$CQ$241,Year!$C$244:$CQ$244),IF(MONTH($B$1)&lt;=4,LOOKUP($B30,Year!$C$7:$DV$7,Year!$C$10:$DV$10),IF(AND(MONTH($B$1)&gt;=5,MONTH($B$1)&lt;=8),LOOKUP($B30,Year!$C$79:$DV$79,Year!$C$82:$DV$82),IF(MONTH($B$1)&gt;=9,LOOKUP($B30,Year!$C$151:$DV$151,Year!$C$154:$DV$154)))))))</f>
      </c>
      <c r="G30" s="171"/>
      <c r="H30" s="137">
        <f t="shared" si="10"/>
        <v>42744</v>
      </c>
      <c r="I30" s="75">
        <f t="shared" si="12"/>
        <v>2</v>
      </c>
      <c r="J30" s="81">
        <f ca="1">IF(ISNA(IF(OR(AND(YEAR($H$1)=YEAR(TODAY())+1,MONTH($H$1)&gt;=4),YEAR($H$1)&gt;YEAR(TODAY())+1,YEAR($H$1)&lt;YEAR(TODAY()),$H30=""),"",IF(AND(YEAR($H$1)=YEAR(TODAY())+1,MONTH($H$1)&lt;=3),LOOKUP($H30,Year!$C$241:$CQ$241,Year!$C$242:$CQ$242),IF(MONTH($H$1)&lt;=4,LOOKUP($H30,Year!$C$7:$DV$7,Year!$C$8:$DV$8),IF(AND(MONTH($H$1)&gt;=5,MONTH($H$1)&lt;=8),LOOKUP($H30,Year!$C$79:$DV$79,Year!$C$80:$DV$80),IF(MONTH($H$1)&gt;=9,LOOKUP($H30,Year!$C$151:$DV$151,Year!$C$152:$DV$152))))))),"",IF(OR(AND(YEAR($H$1)=YEAR(TODAY())+1,MONTH($H$1)&gt;=4),YEAR($H$1)&gt;YEAR(TODAY())+1,YEAR($H$1)&lt;YEAR(TODAY()),$H30=""),"",IF(AND(YEAR($H$1)=YEAR(TODAY())+1,MONTH($H$1)&lt;=3),LOOKUP($H30,Year!$C$241:$CQ$241,Year!$C$242:$CQ$242),IF(MONTH($H$1)&lt;=4,LOOKUP($H30,Year!$C$7:$DV$7,Year!$C$8:$DV$8),IF(AND(MONTH($H$1)&gt;=5,MONTH($H$1)&lt;=8),LOOKUP($H30,Year!$C$79:$DV$79,Year!$C$80:$DV$80),IF(MONTH($H$1)&gt;=9,LOOKUP($H30,Year!$C$151:$DV$151,Year!$C$152:$DV$152)))))))</f>
        <v>0</v>
      </c>
      <c r="K30" s="81">
        <f ca="1">IF(ISNA(IF(OR(AND(YEAR($H$1)=YEAR(TODAY())+1,MONTH($H$1)&gt;=4),YEAR($H$1)&gt;YEAR(TODAY())+1,YEAR($H$1)&lt;YEAR(TODAY()),$H30=""),"",IF(AND(YEAR($H$1)=YEAR(TODAY())+1,MONTH($H$1)&lt;=3),LOOKUP($H30,Year!$C$241:$CQ$241,Year!$C$243:$CQ$243),IF(MONTH($H$1)&lt;=4,LOOKUP($H30,Year!$C$7:$DV$7,Year!$C$9:$DV$9),IF(AND(MONTH($H$1)&gt;=5,MONTH($H$1)&lt;=8),LOOKUP($H30,Year!$C$79:$DV$79,Year!$C$81:$DV$81),IF(MONTH($H$1)&gt;=9,LOOKUP($H30,Year!$C$151:$DV$151,Year!$C$153:$DV$153))))))),"",IF(OR(AND(YEAR($H$1)=YEAR(TODAY())+1,MONTH($H$1)&gt;=4),YEAR($H$1)&gt;YEAR(TODAY())+1,YEAR($H$1)&lt;YEAR(TODAY()),$H30=""),"",IF(AND(YEAR($H$1)=YEAR(TODAY())+1,MONTH($H$1)&lt;=3),LOOKUP($H30,Year!$C$241:$CQ$241,Year!$C$243:$CQ$243),IF(MONTH($H$1)&lt;=4,LOOKUP($H30,Year!$C$7:$DV$7,Year!$C$9:$DV$9),IF(AND(MONTH($H$1)&gt;=5,MONTH($H$1)&lt;=8),LOOKUP($H30,Year!$C$79:$DV$79,Year!$C$81:$DV$81),IF(MONTH($H$1)&gt;=9,LOOKUP($H30,Year!$C$151:$DV$151,Year!$C$153:$DV$153)))))))</f>
        <v>0</v>
      </c>
      <c r="L30" s="81">
        <f ca="1">IF(ISNA(IF(OR(AND(YEAR($H$1)=YEAR(TODAY())+1,MONTH($H$1)&gt;=4),YEAR($H$1)&gt;YEAR(TODAY())+1,YEAR($H$1)&lt;YEAR(TODAY()),$H30=""),"",IF(AND(YEAR($H$1)=YEAR(TODAY())+1,MONTH($H$1)&lt;=3),LOOKUP($H30,Year!$C$241:$CQ$241,Year!$C$244:$CQ$244),IF(MONTH($H$1)&lt;=4,LOOKUP($H30,Year!$C$7:$DV$7,Year!$C$10:$DV$10),IF(AND(MONTH($H$1)&gt;=5,MONTH($H$1)&lt;=8),LOOKUP($H30,Year!$C$79:$DV$79,Year!$C$82:$DV$82),IF(MONTH($H$1)&gt;=9,LOOKUP($H30,Year!$C$151:$DV$151,Year!$C$154:$DV$154))))))),"",IF(OR(AND(YEAR($H$1)=YEAR(TODAY())+1,MONTH($H$1)&gt;=4),YEAR($H$1)&gt;YEAR(TODAY())+1,YEAR($H$1)&lt;YEAR(TODAY()),$H30=""),"",IF(AND(YEAR($H$1)=YEAR(TODAY())+1,MONTH($H$1)&lt;=3),LOOKUP($H30,Year!$C$241:$CQ$241,Year!$C$244:$CQ$244),IF(MONTH($H$1)&lt;=4,LOOKUP($H30,Year!$C$7:$DV$7,Year!$C$10:$DV$10),IF(AND(MONTH($H$1)&gt;=5,MONTH($H$1)&lt;=8),LOOKUP($H30,Year!$C$79:$DV$79,Year!$C$82:$DV$82),IF(MONTH($H$1)&gt;=9,LOOKUP($H30,Year!$C$151:$DV$151,Year!$C$154:$DV$154)))))))</f>
        <v>0</v>
      </c>
      <c r="M30" s="171"/>
      <c r="N30" s="137">
        <f t="shared" si="11"/>
      </c>
      <c r="O30" s="75">
        <f t="shared" si="13"/>
      </c>
      <c r="P30" s="81">
        <f ca="1">IF(ISNA(IF(OR(AND(YEAR($N$1)=YEAR(TODAY())+1,MONTH($N$1)&gt;=4),YEAR($N$1)&gt;YEAR(TODAY())+1,YEAR($N$1)&lt;YEAR(TODAY()),$N30=""),"",IF(AND(YEAR($N$1)=YEAR(TODAY())+1,MONTH($N$1)&lt;=3),LOOKUP($N30,Year!$C$241:$CQ$241,Year!$C$242:$CQ$242),IF(MONTH($N$1)&lt;=4,LOOKUP($N30,Year!$C$7:$DV$7,Year!$C$8:$DV$8),IF(AND(MONTH($N$1)&gt;=5,MONTH($N$1)&lt;=8),LOOKUP($N30,Year!$C$79:$DV$79,Year!$C$80:$DV$80),IF(MONTH($N$1)&gt;=9,LOOKUP($N30,Year!$C$151:$DV$151,Year!$C$152:$DV$152))))))),"",IF(OR(AND(YEAR($N$1)=YEAR(TODAY())+1,MONTH($N$1)&gt;=4),YEAR($N$1)&gt;YEAR(TODAY())+1,YEAR($N$1)&lt;YEAR(TODAY()),$N30=""),"",IF(AND(YEAR($N$1)=YEAR(TODAY())+1,MONTH($N$1)&lt;=3),LOOKUP($N30,Year!$C$241:$CQ$241,Year!$C$242:$CQ$242),IF(MONTH($N$1)&lt;=4,LOOKUP($N30,Year!$C$7:$DV$7,Year!$C$8:$DV$8),IF(AND(MONTH($N$1)&gt;=5,MONTH($N$1)&lt;=8),LOOKUP($N30,Year!$C$79:$DV$79,Year!$C$80:$DV$80),IF(MONTH($N$1)&gt;=9,LOOKUP($N30,Year!$C$151:$DV$151,Year!$C$152:$DV$152)))))))</f>
      </c>
      <c r="Q30" s="81">
        <f ca="1">IF(ISNA(IF(OR(AND(YEAR($N$1)=YEAR(TODAY())+1,MONTH($N$1)&gt;=4),YEAR($N$1)&gt;YEAR(TODAY())+1,YEAR($N$1)&lt;YEAR(TODAY()),$N30=""),"",IF(AND(YEAR($N$1)=YEAR(TODAY())+1,MONTH($N$1)&lt;=3),LOOKUP($N30,Year!$C$241:$CQ$241,Year!$C$243:$CQ$243),IF(MONTH($N$1)&lt;=4,LOOKUP($N30,Year!$C$7:$DV$7,Year!$C$9:$DV$9),IF(AND(MONTH($N$1)&gt;=5,MONTH($N$1)&lt;=8),LOOKUP($N30,Year!$C$79:$DV$79,Year!$C$81:$DV$81),IF(MONTH($N$1)&gt;=9,LOOKUP($N30,Year!$C$151:$DV$151,Year!$C$153:$DV$153))))))),"",IF(OR(AND(YEAR($N$1)=YEAR(TODAY())+1,MONTH($N$1)&gt;=4),YEAR($N$1)&gt;YEAR(TODAY())+1,YEAR($N$1)&lt;YEAR(TODAY()),$N30=""),"",IF(AND(YEAR($N$1)=YEAR(TODAY())+1,MONTH($N$1)&lt;=3),LOOKUP($N30,Year!$C$241:$CQ$241,Year!$C$243:$CQ$243),IF(MONTH($N$1)&lt;=4,LOOKUP($N30,Year!$C$7:$DV$7,Year!$C$9:$DV$9),IF(AND(MONTH($N$1)&gt;=5,MONTH($N$1)&lt;=8),LOOKUP($N30,Year!$C$79:$DV$79,Year!$C$81:$DV$81),IF(MONTH($N$1)&gt;=9,LOOKUP($N30,Year!$C$151:$DV$151,Year!$C$153:$DV$153)))))))</f>
      </c>
      <c r="R30" s="81">
        <f ca="1">IF(ISNA(IF(OR(AND(YEAR($N$1)=YEAR(TODAY())+1,MONTH($N$1)&gt;=4),YEAR($N$1)&gt;YEAR(TODAY())+1,YEAR($N$1)&lt;YEAR(TODAY()),$N30=""),"",IF(AND(YEAR($N$1)=YEAR(TODAY())+1,MONTH($N$1)&lt;=3),LOOKUP($N30,Year!$C$241:$CQ$241,Year!$C$244:$CQ$244),IF(MONTH($N$1)&lt;=4,LOOKUP($N30,Year!$C$7:$DV$7,Year!$C$10:$DV$10),IF(AND(MONTH($N$1)&gt;=5,MONTH($N$1)&lt;=8),LOOKUP($N30,Year!$C$79:$DV$79,Year!$C$82:$DV$82),IF(MONTH($N$1)&gt;=9,LOOKUP($N30,Year!$C$151:$DV$151,Year!$C$154:$DV$154))))))),"",IF(OR(AND(YEAR($N$1)=YEAR(TODAY())+1,MONTH($N$1)&gt;=4),YEAR($N$1)&gt;YEAR(TODAY())+1,YEAR($N$1)&lt;YEAR(TODAY()),$N30=""),"",IF(AND(YEAR($N$1)=YEAR(TODAY())+1,MONTH($N$1)&lt;=3),LOOKUP($N30,Year!$C$241:$CQ$241,Year!$C$244:$CQ$244),IF(MONTH($N$1)&lt;=4,LOOKUP($N30,Year!$C$7:$DV$7,Year!$C$10:$DV$10),IF(AND(MONTH($N$1)&gt;=5,MONTH($N$1)&lt;=8),LOOKUP($N30,Year!$C$79:$DV$79,Year!$C$82:$DV$82),IF(MONTH($N$1)&gt;=9,LOOKUP($N30,Year!$C$151:$DV$151,Year!$C$154:$DV$154)))))))</f>
      </c>
    </row>
    <row r="31" spans="1:18" ht="13.5">
      <c r="A31" s="171"/>
      <c r="B31" s="137">
        <f t="shared" si="9"/>
      </c>
      <c r="C31" s="75">
        <f t="shared" si="14"/>
      </c>
      <c r="D31" s="81">
        <f ca="1">IF(ISNA(IF(OR(AND(YEAR($B$1)=YEAR(TODAY())+1,MONTH($B$1)&gt;=4),YEAR($B$1)&gt;YEAR(TODAY())+1,YEAR($B$1)&lt;YEAR(TODAY()),$B31=""),"",IF(AND(YEAR($B$1)=YEAR(TODAY())+1,MONTH($B$1)&lt;=3),LOOKUP($B31,Year!$C$241:$CQ$241,Year!$C$242:$CQ$242),IF(MONTH($B$1)&lt;=4,LOOKUP($B31,Year!$C$7:$DV$7,Year!$C$8:$DV$8),IF(AND(MONTH($B$1)&gt;=5,MONTH($B$1)&lt;=8),LOOKUP($B31,Year!$C$79:$DV$79,Year!$C$80:$DV$80),IF(MONTH($B$1)&gt;=9,LOOKUP($B31,Year!$C$151:$DV$151,Year!$C$152:$DV$152))))))),"",IF(OR(AND(YEAR($B$1)=YEAR(TODAY())+1,MONTH($B$1)&gt;=4),YEAR($B$1)&gt;YEAR(TODAY())+1,YEAR($B$1)&lt;YEAR(TODAY()),$B31=""),"",IF(AND(YEAR($B$1)=YEAR(TODAY())+1,MONTH($B$1)&lt;=3),LOOKUP($B31,Year!$C$241:$CQ$241,Year!$C$242:$CQ$242),IF(MONTH($B$1)&lt;=4,LOOKUP($B31,Year!$C$7:$DV$7,Year!$C$8:$DV$8),IF(AND(MONTH($B$1)&gt;=5,MONTH($B$1)&lt;=8),LOOKUP($B31,Year!$C$79:$DV$79,Year!$C$80:$DV$80),IF(MONTH($B$1)&gt;=9,LOOKUP($B31,Year!$C$151:$DV$151,Year!$C$152:$DV$152)))))))</f>
      </c>
      <c r="E31" s="81">
        <f ca="1">IF(ISNA(IF(OR(AND(YEAR($B$1)=YEAR(TODAY())+1,MONTH($B$1)&gt;=4),YEAR($B$1)&gt;YEAR(TODAY())+1,YEAR($B$1)&lt;YEAR(TODAY()),$B31=""),"",IF(AND(YEAR($B$1)=YEAR(TODAY())+1,MONTH($B$1)&lt;=3),LOOKUP($B31,Year!$C$241:$CQ$241,Year!$C$243:$CQ$243),IF(MONTH($B$1)&lt;=4,LOOKUP($B31,Year!$C$7:$DV$7,Year!$C$9:$DV$9),IF(AND(MONTH($B$1)&gt;=5,MONTH($B$1)&lt;=8),LOOKUP($B31,Year!$C$79:$DV$79,Year!$C$81:$DV$81),IF(MONTH($B$1)&gt;=9,LOOKUP($B31,Year!$C$151:$DV$151,Year!$C$153:$DV$153))))))),"",IF(OR(AND(YEAR($B$1)=YEAR(TODAY())+1,MONTH($B$1)&gt;=4),YEAR($B$1)&gt;YEAR(TODAY())+1,YEAR($B$1)&lt;YEAR(TODAY()),$B31=""),"",IF(AND(YEAR($B$1)=YEAR(TODAY())+1,MONTH($B$1)&lt;=3),LOOKUP($B31,Year!$C$241:$CQ$241,Year!$C$243:$CQ$243),IF(MONTH($B$1)&lt;=4,LOOKUP($B31,Year!$C$7:$DV$7,Year!$C$9:$DV$9),IF(AND(MONTH($B$1)&gt;=5,MONTH($B$1)&lt;=8),LOOKUP($B31,Year!$C$79:$DV$79,Year!$C$81:$DV$81),IF(MONTH($B$1)&gt;=9,LOOKUP($B31,Year!$C$151:$DV$151,Year!$C$153:$DV$153)))))))</f>
      </c>
      <c r="F31" s="81">
        <f ca="1">IF(ISNA(IF(OR(AND(YEAR($B$1)=YEAR(TODAY())+1,MONTH($B$1)&gt;=4),YEAR($B$1)&gt;YEAR(TODAY())+1,YEAR($B$1)&lt;YEAR(TODAY()),$B31=""),"",IF(AND(YEAR($B$1)=YEAR(TODAY())+1,MONTH($B$1)&lt;=3),LOOKUP($B31,Year!$C$241:$CQ$241,Year!$C$244:$CQ$244),IF(MONTH($B$1)&lt;=4,LOOKUP($B31,Year!$C$7:$DV$7,Year!$C$10:$DV$10),IF(AND(MONTH($B$1)&gt;=5,MONTH($B$1)&lt;=8),LOOKUP($B31,Year!$C$79:$DV$79,Year!$C$82:$DV$82),IF(MONTH($B$1)&gt;=9,LOOKUP($B31,Year!$C$151:$DV$151,Year!$C$154:$DV$154))))))),"",IF(OR(AND(YEAR($B$1)=YEAR(TODAY())+1,MONTH($B$1)&gt;=4),YEAR($B$1)&gt;YEAR(TODAY())+1,YEAR($B$1)&lt;YEAR(TODAY()),$B31=""),"",IF(AND(YEAR($B$1)=YEAR(TODAY())+1,MONTH($B$1)&lt;=3),LOOKUP($B31,Year!$C$241:$CQ$241,Year!$C$244:$CQ$244),IF(MONTH($B$1)&lt;=4,LOOKUP($B31,Year!$C$7:$DV$7,Year!$C$10:$DV$10),IF(AND(MONTH($B$1)&gt;=5,MONTH($B$1)&lt;=8),LOOKUP($B31,Year!$C$79:$DV$79,Year!$C$82:$DV$82),IF(MONTH($B$1)&gt;=9,LOOKUP($B31,Year!$C$151:$DV$151,Year!$C$154:$DV$154)))))))</f>
      </c>
      <c r="G31" s="171"/>
      <c r="H31" s="137">
        <f t="shared" si="10"/>
        <v>42745</v>
      </c>
      <c r="I31" s="75">
        <f t="shared" si="12"/>
        <v>3</v>
      </c>
      <c r="J31" s="81">
        <f ca="1">IF(ISNA(IF(OR(AND(YEAR($H$1)=YEAR(TODAY())+1,MONTH($H$1)&gt;=4),YEAR($H$1)&gt;YEAR(TODAY())+1,YEAR($H$1)&lt;YEAR(TODAY()),$H31=""),"",IF(AND(YEAR($H$1)=YEAR(TODAY())+1,MONTH($H$1)&lt;=3),LOOKUP($H31,Year!$C$241:$CQ$241,Year!$C$242:$CQ$242),IF(MONTH($H$1)&lt;=4,LOOKUP($H31,Year!$C$7:$DV$7,Year!$C$8:$DV$8),IF(AND(MONTH($H$1)&gt;=5,MONTH($H$1)&lt;=8),LOOKUP($H31,Year!$C$79:$DV$79,Year!$C$80:$DV$80),IF(MONTH($H$1)&gt;=9,LOOKUP($H31,Year!$C$151:$DV$151,Year!$C$152:$DV$152))))))),"",IF(OR(AND(YEAR($H$1)=YEAR(TODAY())+1,MONTH($H$1)&gt;=4),YEAR($H$1)&gt;YEAR(TODAY())+1,YEAR($H$1)&lt;YEAR(TODAY()),$H31=""),"",IF(AND(YEAR($H$1)=YEAR(TODAY())+1,MONTH($H$1)&lt;=3),LOOKUP($H31,Year!$C$241:$CQ$241,Year!$C$242:$CQ$242),IF(MONTH($H$1)&lt;=4,LOOKUP($H31,Year!$C$7:$DV$7,Year!$C$8:$DV$8),IF(AND(MONTH($H$1)&gt;=5,MONTH($H$1)&lt;=8),LOOKUP($H31,Year!$C$79:$DV$79,Year!$C$80:$DV$80),IF(MONTH($H$1)&gt;=9,LOOKUP($H31,Year!$C$151:$DV$151,Year!$C$152:$DV$152)))))))</f>
        <v>0</v>
      </c>
      <c r="K31" s="81">
        <f ca="1">IF(ISNA(IF(OR(AND(YEAR($H$1)=YEAR(TODAY())+1,MONTH($H$1)&gt;=4),YEAR($H$1)&gt;YEAR(TODAY())+1,YEAR($H$1)&lt;YEAR(TODAY()),$H31=""),"",IF(AND(YEAR($H$1)=YEAR(TODAY())+1,MONTH($H$1)&lt;=3),LOOKUP($H31,Year!$C$241:$CQ$241,Year!$C$243:$CQ$243),IF(MONTH($H$1)&lt;=4,LOOKUP($H31,Year!$C$7:$DV$7,Year!$C$9:$DV$9),IF(AND(MONTH($H$1)&gt;=5,MONTH($H$1)&lt;=8),LOOKUP($H31,Year!$C$79:$DV$79,Year!$C$81:$DV$81),IF(MONTH($H$1)&gt;=9,LOOKUP($H31,Year!$C$151:$DV$151,Year!$C$153:$DV$153))))))),"",IF(OR(AND(YEAR($H$1)=YEAR(TODAY())+1,MONTH($H$1)&gt;=4),YEAR($H$1)&gt;YEAR(TODAY())+1,YEAR($H$1)&lt;YEAR(TODAY()),$H31=""),"",IF(AND(YEAR($H$1)=YEAR(TODAY())+1,MONTH($H$1)&lt;=3),LOOKUP($H31,Year!$C$241:$CQ$241,Year!$C$243:$CQ$243),IF(MONTH($H$1)&lt;=4,LOOKUP($H31,Year!$C$7:$DV$7,Year!$C$9:$DV$9),IF(AND(MONTH($H$1)&gt;=5,MONTH($H$1)&lt;=8),LOOKUP($H31,Year!$C$79:$DV$79,Year!$C$81:$DV$81),IF(MONTH($H$1)&gt;=9,LOOKUP($H31,Year!$C$151:$DV$151,Year!$C$153:$DV$153)))))))</f>
        <v>0</v>
      </c>
      <c r="L31" s="81">
        <f ca="1">IF(ISNA(IF(OR(AND(YEAR($H$1)=YEAR(TODAY())+1,MONTH($H$1)&gt;=4),YEAR($H$1)&gt;YEAR(TODAY())+1,YEAR($H$1)&lt;YEAR(TODAY()),$H31=""),"",IF(AND(YEAR($H$1)=YEAR(TODAY())+1,MONTH($H$1)&lt;=3),LOOKUP($H31,Year!$C$241:$CQ$241,Year!$C$244:$CQ$244),IF(MONTH($H$1)&lt;=4,LOOKUP($H31,Year!$C$7:$DV$7,Year!$C$10:$DV$10),IF(AND(MONTH($H$1)&gt;=5,MONTH($H$1)&lt;=8),LOOKUP($H31,Year!$C$79:$DV$79,Year!$C$82:$DV$82),IF(MONTH($H$1)&gt;=9,LOOKUP($H31,Year!$C$151:$DV$151,Year!$C$154:$DV$154))))))),"",IF(OR(AND(YEAR($H$1)=YEAR(TODAY())+1,MONTH($H$1)&gt;=4),YEAR($H$1)&gt;YEAR(TODAY())+1,YEAR($H$1)&lt;YEAR(TODAY()),$H31=""),"",IF(AND(YEAR($H$1)=YEAR(TODAY())+1,MONTH($H$1)&lt;=3),LOOKUP($H31,Year!$C$241:$CQ$241,Year!$C$244:$CQ$244),IF(MONTH($H$1)&lt;=4,LOOKUP($H31,Year!$C$7:$DV$7,Year!$C$10:$DV$10),IF(AND(MONTH($H$1)&gt;=5,MONTH($H$1)&lt;=8),LOOKUP($H31,Year!$C$79:$DV$79,Year!$C$82:$DV$82),IF(MONTH($H$1)&gt;=9,LOOKUP($H31,Year!$C$151:$DV$151,Year!$C$154:$DV$154)))))))</f>
        <v>0</v>
      </c>
      <c r="M31" s="171"/>
      <c r="N31" s="137">
        <f t="shared" si="11"/>
      </c>
      <c r="O31" s="75">
        <f t="shared" si="13"/>
      </c>
      <c r="P31" s="81">
        <f ca="1">IF(ISNA(IF(OR(AND(YEAR($N$1)=YEAR(TODAY())+1,MONTH($N$1)&gt;=4),YEAR($N$1)&gt;YEAR(TODAY())+1,YEAR($N$1)&lt;YEAR(TODAY()),$N31=""),"",IF(AND(YEAR($N$1)=YEAR(TODAY())+1,MONTH($N$1)&lt;=3),LOOKUP($N31,Year!$C$241:$CQ$241,Year!$C$242:$CQ$242),IF(MONTH($N$1)&lt;=4,LOOKUP($N31,Year!$C$7:$DV$7,Year!$C$8:$DV$8),IF(AND(MONTH($N$1)&gt;=5,MONTH($N$1)&lt;=8),LOOKUP($N31,Year!$C$79:$DV$79,Year!$C$80:$DV$80),IF(MONTH($N$1)&gt;=9,LOOKUP($N31,Year!$C$151:$DV$151,Year!$C$152:$DV$152))))))),"",IF(OR(AND(YEAR($N$1)=YEAR(TODAY())+1,MONTH($N$1)&gt;=4),YEAR($N$1)&gt;YEAR(TODAY())+1,YEAR($N$1)&lt;YEAR(TODAY()),$N31=""),"",IF(AND(YEAR($N$1)=YEAR(TODAY())+1,MONTH($N$1)&lt;=3),LOOKUP($N31,Year!$C$241:$CQ$241,Year!$C$242:$CQ$242),IF(MONTH($N$1)&lt;=4,LOOKUP($N31,Year!$C$7:$DV$7,Year!$C$8:$DV$8),IF(AND(MONTH($N$1)&gt;=5,MONTH($N$1)&lt;=8),LOOKUP($N31,Year!$C$79:$DV$79,Year!$C$80:$DV$80),IF(MONTH($N$1)&gt;=9,LOOKUP($N31,Year!$C$151:$DV$151,Year!$C$152:$DV$152)))))))</f>
      </c>
      <c r="Q31" s="81">
        <f ca="1">IF(ISNA(IF(OR(AND(YEAR($N$1)=YEAR(TODAY())+1,MONTH($N$1)&gt;=4),YEAR($N$1)&gt;YEAR(TODAY())+1,YEAR($N$1)&lt;YEAR(TODAY()),$N31=""),"",IF(AND(YEAR($N$1)=YEAR(TODAY())+1,MONTH($N$1)&lt;=3),LOOKUP($N31,Year!$C$241:$CQ$241,Year!$C$243:$CQ$243),IF(MONTH($N$1)&lt;=4,LOOKUP($N31,Year!$C$7:$DV$7,Year!$C$9:$DV$9),IF(AND(MONTH($N$1)&gt;=5,MONTH($N$1)&lt;=8),LOOKUP($N31,Year!$C$79:$DV$79,Year!$C$81:$DV$81),IF(MONTH($N$1)&gt;=9,LOOKUP($N31,Year!$C$151:$DV$151,Year!$C$153:$DV$153))))))),"",IF(OR(AND(YEAR($N$1)=YEAR(TODAY())+1,MONTH($N$1)&gt;=4),YEAR($N$1)&gt;YEAR(TODAY())+1,YEAR($N$1)&lt;YEAR(TODAY()),$N31=""),"",IF(AND(YEAR($N$1)=YEAR(TODAY())+1,MONTH($N$1)&lt;=3),LOOKUP($N31,Year!$C$241:$CQ$241,Year!$C$243:$CQ$243),IF(MONTH($N$1)&lt;=4,LOOKUP($N31,Year!$C$7:$DV$7,Year!$C$9:$DV$9),IF(AND(MONTH($N$1)&gt;=5,MONTH($N$1)&lt;=8),LOOKUP($N31,Year!$C$79:$DV$79,Year!$C$81:$DV$81),IF(MONTH($N$1)&gt;=9,LOOKUP($N31,Year!$C$151:$DV$151,Year!$C$153:$DV$153)))))))</f>
      </c>
      <c r="R31" s="81">
        <f ca="1">IF(ISNA(IF(OR(AND(YEAR($N$1)=YEAR(TODAY())+1,MONTH($N$1)&gt;=4),YEAR($N$1)&gt;YEAR(TODAY())+1,YEAR($N$1)&lt;YEAR(TODAY()),$N31=""),"",IF(AND(YEAR($N$1)=YEAR(TODAY())+1,MONTH($N$1)&lt;=3),LOOKUP($N31,Year!$C$241:$CQ$241,Year!$C$244:$CQ$244),IF(MONTH($N$1)&lt;=4,LOOKUP($N31,Year!$C$7:$DV$7,Year!$C$10:$DV$10),IF(AND(MONTH($N$1)&gt;=5,MONTH($N$1)&lt;=8),LOOKUP($N31,Year!$C$79:$DV$79,Year!$C$82:$DV$82),IF(MONTH($N$1)&gt;=9,LOOKUP($N31,Year!$C$151:$DV$151,Year!$C$154:$DV$154))))))),"",IF(OR(AND(YEAR($N$1)=YEAR(TODAY())+1,MONTH($N$1)&gt;=4),YEAR($N$1)&gt;YEAR(TODAY())+1,YEAR($N$1)&lt;YEAR(TODAY()),$N31=""),"",IF(AND(YEAR($N$1)=YEAR(TODAY())+1,MONTH($N$1)&lt;=3),LOOKUP($N31,Year!$C$241:$CQ$241,Year!$C$244:$CQ$244),IF(MONTH($N$1)&lt;=4,LOOKUP($N31,Year!$C$7:$DV$7,Year!$C$10:$DV$10),IF(AND(MONTH($N$1)&gt;=5,MONTH($N$1)&lt;=8),LOOKUP($N31,Year!$C$79:$DV$79,Year!$C$82:$DV$82),IF(MONTH($N$1)&gt;=9,LOOKUP($N31,Year!$C$151:$DV$151,Year!$C$154:$DV$154)))))))</f>
      </c>
    </row>
    <row r="32" spans="1:18" ht="13.5">
      <c r="A32" s="171"/>
      <c r="B32" s="137">
        <f t="shared" si="9"/>
      </c>
      <c r="C32" s="75">
        <f t="shared" si="14"/>
      </c>
      <c r="D32" s="81">
        <f ca="1">IF(ISNA(IF(OR(AND(YEAR($B$1)=YEAR(TODAY())+1,MONTH($B$1)&gt;=4),YEAR($B$1)&gt;YEAR(TODAY())+1,YEAR($B$1)&lt;YEAR(TODAY()),$B32=""),"",IF(AND(YEAR($B$1)=YEAR(TODAY())+1,MONTH($B$1)&lt;=3),LOOKUP($B32,Year!$C$241:$CQ$241,Year!$C$242:$CQ$242),IF(MONTH($B$1)&lt;=4,LOOKUP($B32,Year!$C$7:$DV$7,Year!$C$8:$DV$8),IF(AND(MONTH($B$1)&gt;=5,MONTH($B$1)&lt;=8),LOOKUP($B32,Year!$C$79:$DV$79,Year!$C$80:$DV$80),IF(MONTH($B$1)&gt;=9,LOOKUP($B32,Year!$C$151:$DV$151,Year!$C$152:$DV$152))))))),"",IF(OR(AND(YEAR($B$1)=YEAR(TODAY())+1,MONTH($B$1)&gt;=4),YEAR($B$1)&gt;YEAR(TODAY())+1,YEAR($B$1)&lt;YEAR(TODAY()),$B32=""),"",IF(AND(YEAR($B$1)=YEAR(TODAY())+1,MONTH($B$1)&lt;=3),LOOKUP($B32,Year!$C$241:$CQ$241,Year!$C$242:$CQ$242),IF(MONTH($B$1)&lt;=4,LOOKUP($B32,Year!$C$7:$DV$7,Year!$C$8:$DV$8),IF(AND(MONTH($B$1)&gt;=5,MONTH($B$1)&lt;=8),LOOKUP($B32,Year!$C$79:$DV$79,Year!$C$80:$DV$80),IF(MONTH($B$1)&gt;=9,LOOKUP($B32,Year!$C$151:$DV$151,Year!$C$152:$DV$152)))))))</f>
      </c>
      <c r="E32" s="81">
        <f ca="1">IF(ISNA(IF(OR(AND(YEAR($B$1)=YEAR(TODAY())+1,MONTH($B$1)&gt;=4),YEAR($B$1)&gt;YEAR(TODAY())+1,YEAR($B$1)&lt;YEAR(TODAY()),$B32=""),"",IF(AND(YEAR($B$1)=YEAR(TODAY())+1,MONTH($B$1)&lt;=3),LOOKUP($B32,Year!$C$241:$CQ$241,Year!$C$243:$CQ$243),IF(MONTH($B$1)&lt;=4,LOOKUP($B32,Year!$C$7:$DV$7,Year!$C$9:$DV$9),IF(AND(MONTH($B$1)&gt;=5,MONTH($B$1)&lt;=8),LOOKUP($B32,Year!$C$79:$DV$79,Year!$C$81:$DV$81),IF(MONTH($B$1)&gt;=9,LOOKUP($B32,Year!$C$151:$DV$151,Year!$C$153:$DV$153))))))),"",IF(OR(AND(YEAR($B$1)=YEAR(TODAY())+1,MONTH($B$1)&gt;=4),YEAR($B$1)&gt;YEAR(TODAY())+1,YEAR($B$1)&lt;YEAR(TODAY()),$B32=""),"",IF(AND(YEAR($B$1)=YEAR(TODAY())+1,MONTH($B$1)&lt;=3),LOOKUP($B32,Year!$C$241:$CQ$241,Year!$C$243:$CQ$243),IF(MONTH($B$1)&lt;=4,LOOKUP($B32,Year!$C$7:$DV$7,Year!$C$9:$DV$9),IF(AND(MONTH($B$1)&gt;=5,MONTH($B$1)&lt;=8),LOOKUP($B32,Year!$C$79:$DV$79,Year!$C$81:$DV$81),IF(MONTH($B$1)&gt;=9,LOOKUP($B32,Year!$C$151:$DV$151,Year!$C$153:$DV$153)))))))</f>
      </c>
      <c r="F32" s="81">
        <f ca="1">IF(ISNA(IF(OR(AND(YEAR($B$1)=YEAR(TODAY())+1,MONTH($B$1)&gt;=4),YEAR($B$1)&gt;YEAR(TODAY())+1,YEAR($B$1)&lt;YEAR(TODAY()),$B32=""),"",IF(AND(YEAR($B$1)=YEAR(TODAY())+1,MONTH($B$1)&lt;=3),LOOKUP($B32,Year!$C$241:$CQ$241,Year!$C$244:$CQ$244),IF(MONTH($B$1)&lt;=4,LOOKUP($B32,Year!$C$7:$DV$7,Year!$C$10:$DV$10),IF(AND(MONTH($B$1)&gt;=5,MONTH($B$1)&lt;=8),LOOKUP($B32,Year!$C$79:$DV$79,Year!$C$82:$DV$82),IF(MONTH($B$1)&gt;=9,LOOKUP($B32,Year!$C$151:$DV$151,Year!$C$154:$DV$154))))))),"",IF(OR(AND(YEAR($B$1)=YEAR(TODAY())+1,MONTH($B$1)&gt;=4),YEAR($B$1)&gt;YEAR(TODAY())+1,YEAR($B$1)&lt;YEAR(TODAY()),$B32=""),"",IF(AND(YEAR($B$1)=YEAR(TODAY())+1,MONTH($B$1)&lt;=3),LOOKUP($B32,Year!$C$241:$CQ$241,Year!$C$244:$CQ$244),IF(MONTH($B$1)&lt;=4,LOOKUP($B32,Year!$C$7:$DV$7,Year!$C$10:$DV$10),IF(AND(MONTH($B$1)&gt;=5,MONTH($B$1)&lt;=8),LOOKUP($B32,Year!$C$79:$DV$79,Year!$C$82:$DV$82),IF(MONTH($B$1)&gt;=9,LOOKUP($B32,Year!$C$151:$DV$151,Year!$C$154:$DV$154)))))))</f>
      </c>
      <c r="G32" s="171"/>
      <c r="H32" s="137">
        <f t="shared" si="10"/>
        <v>42746</v>
      </c>
      <c r="I32" s="75">
        <f t="shared" si="12"/>
        <v>4</v>
      </c>
      <c r="J32" s="81">
        <f ca="1">IF(ISNA(IF(OR(AND(YEAR($H$1)=YEAR(TODAY())+1,MONTH($H$1)&gt;=4),YEAR($H$1)&gt;YEAR(TODAY())+1,YEAR($H$1)&lt;YEAR(TODAY()),$H32=""),"",IF(AND(YEAR($H$1)=YEAR(TODAY())+1,MONTH($H$1)&lt;=3),LOOKUP($H32,Year!$C$241:$CQ$241,Year!$C$242:$CQ$242),IF(MONTH($H$1)&lt;=4,LOOKUP($H32,Year!$C$7:$DV$7,Year!$C$8:$DV$8),IF(AND(MONTH($H$1)&gt;=5,MONTH($H$1)&lt;=8),LOOKUP($H32,Year!$C$79:$DV$79,Year!$C$80:$DV$80),IF(MONTH($H$1)&gt;=9,LOOKUP($H32,Year!$C$151:$DV$151,Year!$C$152:$DV$152))))))),"",IF(OR(AND(YEAR($H$1)=YEAR(TODAY())+1,MONTH($H$1)&gt;=4),YEAR($H$1)&gt;YEAR(TODAY())+1,YEAR($H$1)&lt;YEAR(TODAY()),$H32=""),"",IF(AND(YEAR($H$1)=YEAR(TODAY())+1,MONTH($H$1)&lt;=3),LOOKUP($H32,Year!$C$241:$CQ$241,Year!$C$242:$CQ$242),IF(MONTH($H$1)&lt;=4,LOOKUP($H32,Year!$C$7:$DV$7,Year!$C$8:$DV$8),IF(AND(MONTH($H$1)&gt;=5,MONTH($H$1)&lt;=8),LOOKUP($H32,Year!$C$79:$DV$79,Year!$C$80:$DV$80),IF(MONTH($H$1)&gt;=9,LOOKUP($H32,Year!$C$151:$DV$151,Year!$C$152:$DV$152)))))))</f>
        <v>0</v>
      </c>
      <c r="K32" s="81">
        <f ca="1">IF(ISNA(IF(OR(AND(YEAR($H$1)=YEAR(TODAY())+1,MONTH($H$1)&gt;=4),YEAR($H$1)&gt;YEAR(TODAY())+1,YEAR($H$1)&lt;YEAR(TODAY()),$H32=""),"",IF(AND(YEAR($H$1)=YEAR(TODAY())+1,MONTH($H$1)&lt;=3),LOOKUP($H32,Year!$C$241:$CQ$241,Year!$C$243:$CQ$243),IF(MONTH($H$1)&lt;=4,LOOKUP($H32,Year!$C$7:$DV$7,Year!$C$9:$DV$9),IF(AND(MONTH($H$1)&gt;=5,MONTH($H$1)&lt;=8),LOOKUP($H32,Year!$C$79:$DV$79,Year!$C$81:$DV$81),IF(MONTH($H$1)&gt;=9,LOOKUP($H32,Year!$C$151:$DV$151,Year!$C$153:$DV$153))))))),"",IF(OR(AND(YEAR($H$1)=YEAR(TODAY())+1,MONTH($H$1)&gt;=4),YEAR($H$1)&gt;YEAR(TODAY())+1,YEAR($H$1)&lt;YEAR(TODAY()),$H32=""),"",IF(AND(YEAR($H$1)=YEAR(TODAY())+1,MONTH($H$1)&lt;=3),LOOKUP($H32,Year!$C$241:$CQ$241,Year!$C$243:$CQ$243),IF(MONTH($H$1)&lt;=4,LOOKUP($H32,Year!$C$7:$DV$7,Year!$C$9:$DV$9),IF(AND(MONTH($H$1)&gt;=5,MONTH($H$1)&lt;=8),LOOKUP($H32,Year!$C$79:$DV$79,Year!$C$81:$DV$81),IF(MONTH($H$1)&gt;=9,LOOKUP($H32,Year!$C$151:$DV$151,Year!$C$153:$DV$153)))))))</f>
        <v>0</v>
      </c>
      <c r="L32" s="81">
        <f ca="1">IF(ISNA(IF(OR(AND(YEAR($H$1)=YEAR(TODAY())+1,MONTH($H$1)&gt;=4),YEAR($H$1)&gt;YEAR(TODAY())+1,YEAR($H$1)&lt;YEAR(TODAY()),$H32=""),"",IF(AND(YEAR($H$1)=YEAR(TODAY())+1,MONTH($H$1)&lt;=3),LOOKUP($H32,Year!$C$241:$CQ$241,Year!$C$244:$CQ$244),IF(MONTH($H$1)&lt;=4,LOOKUP($H32,Year!$C$7:$DV$7,Year!$C$10:$DV$10),IF(AND(MONTH($H$1)&gt;=5,MONTH($H$1)&lt;=8),LOOKUP($H32,Year!$C$79:$DV$79,Year!$C$82:$DV$82),IF(MONTH($H$1)&gt;=9,LOOKUP($H32,Year!$C$151:$DV$151,Year!$C$154:$DV$154))))))),"",IF(OR(AND(YEAR($H$1)=YEAR(TODAY())+1,MONTH($H$1)&gt;=4),YEAR($H$1)&gt;YEAR(TODAY())+1,YEAR($H$1)&lt;YEAR(TODAY()),$H32=""),"",IF(AND(YEAR($H$1)=YEAR(TODAY())+1,MONTH($H$1)&lt;=3),LOOKUP($H32,Year!$C$241:$CQ$241,Year!$C$244:$CQ$244),IF(MONTH($H$1)&lt;=4,LOOKUP($H32,Year!$C$7:$DV$7,Year!$C$10:$DV$10),IF(AND(MONTH($H$1)&gt;=5,MONTH($H$1)&lt;=8),LOOKUP($H32,Year!$C$79:$DV$79,Year!$C$82:$DV$82),IF(MONTH($H$1)&gt;=9,LOOKUP($H32,Year!$C$151:$DV$151,Year!$C$154:$DV$154)))))))</f>
        <v>0</v>
      </c>
      <c r="M32" s="171"/>
      <c r="N32" s="137">
        <f t="shared" si="11"/>
      </c>
      <c r="O32" s="75">
        <f t="shared" si="13"/>
      </c>
      <c r="P32" s="81">
        <f ca="1">IF(ISNA(IF(OR(AND(YEAR($N$1)=YEAR(TODAY())+1,MONTH($N$1)&gt;=4),YEAR($N$1)&gt;YEAR(TODAY())+1,YEAR($N$1)&lt;YEAR(TODAY()),$N32=""),"",IF(AND(YEAR($N$1)=YEAR(TODAY())+1,MONTH($N$1)&lt;=3),LOOKUP($N32,Year!$C$241:$CQ$241,Year!$C$242:$CQ$242),IF(MONTH($N$1)&lt;=4,LOOKUP($N32,Year!$C$7:$DV$7,Year!$C$8:$DV$8),IF(AND(MONTH($N$1)&gt;=5,MONTH($N$1)&lt;=8),LOOKUP($N32,Year!$C$79:$DV$79,Year!$C$80:$DV$80),IF(MONTH($N$1)&gt;=9,LOOKUP($N32,Year!$C$151:$DV$151,Year!$C$152:$DV$152))))))),"",IF(OR(AND(YEAR($N$1)=YEAR(TODAY())+1,MONTH($N$1)&gt;=4),YEAR($N$1)&gt;YEAR(TODAY())+1,YEAR($N$1)&lt;YEAR(TODAY()),$N32=""),"",IF(AND(YEAR($N$1)=YEAR(TODAY())+1,MONTH($N$1)&lt;=3),LOOKUP($N32,Year!$C$241:$CQ$241,Year!$C$242:$CQ$242),IF(MONTH($N$1)&lt;=4,LOOKUP($N32,Year!$C$7:$DV$7,Year!$C$8:$DV$8),IF(AND(MONTH($N$1)&gt;=5,MONTH($N$1)&lt;=8),LOOKUP($N32,Year!$C$79:$DV$79,Year!$C$80:$DV$80),IF(MONTH($N$1)&gt;=9,LOOKUP($N32,Year!$C$151:$DV$151,Year!$C$152:$DV$152)))))))</f>
      </c>
      <c r="Q32" s="81">
        <f ca="1">IF(ISNA(IF(OR(AND(YEAR($N$1)=YEAR(TODAY())+1,MONTH($N$1)&gt;=4),YEAR($N$1)&gt;YEAR(TODAY())+1,YEAR($N$1)&lt;YEAR(TODAY()),$N32=""),"",IF(AND(YEAR($N$1)=YEAR(TODAY())+1,MONTH($N$1)&lt;=3),LOOKUP($N32,Year!$C$241:$CQ$241,Year!$C$243:$CQ$243),IF(MONTH($N$1)&lt;=4,LOOKUP($N32,Year!$C$7:$DV$7,Year!$C$9:$DV$9),IF(AND(MONTH($N$1)&gt;=5,MONTH($N$1)&lt;=8),LOOKUP($N32,Year!$C$79:$DV$79,Year!$C$81:$DV$81),IF(MONTH($N$1)&gt;=9,LOOKUP($N32,Year!$C$151:$DV$151,Year!$C$153:$DV$153))))))),"",IF(OR(AND(YEAR($N$1)=YEAR(TODAY())+1,MONTH($N$1)&gt;=4),YEAR($N$1)&gt;YEAR(TODAY())+1,YEAR($N$1)&lt;YEAR(TODAY()),$N32=""),"",IF(AND(YEAR($N$1)=YEAR(TODAY())+1,MONTH($N$1)&lt;=3),LOOKUP($N32,Year!$C$241:$CQ$241,Year!$C$243:$CQ$243),IF(MONTH($N$1)&lt;=4,LOOKUP($N32,Year!$C$7:$DV$7,Year!$C$9:$DV$9),IF(AND(MONTH($N$1)&gt;=5,MONTH($N$1)&lt;=8),LOOKUP($N32,Year!$C$79:$DV$79,Year!$C$81:$DV$81),IF(MONTH($N$1)&gt;=9,LOOKUP($N32,Year!$C$151:$DV$151,Year!$C$153:$DV$153)))))))</f>
      </c>
      <c r="R32" s="81">
        <f ca="1">IF(ISNA(IF(OR(AND(YEAR($N$1)=YEAR(TODAY())+1,MONTH($N$1)&gt;=4),YEAR($N$1)&gt;YEAR(TODAY())+1,YEAR($N$1)&lt;YEAR(TODAY()),$N32=""),"",IF(AND(YEAR($N$1)=YEAR(TODAY())+1,MONTH($N$1)&lt;=3),LOOKUP($N32,Year!$C$241:$CQ$241,Year!$C$244:$CQ$244),IF(MONTH($N$1)&lt;=4,LOOKUP($N32,Year!$C$7:$DV$7,Year!$C$10:$DV$10),IF(AND(MONTH($N$1)&gt;=5,MONTH($N$1)&lt;=8),LOOKUP($N32,Year!$C$79:$DV$79,Year!$C$82:$DV$82),IF(MONTH($N$1)&gt;=9,LOOKUP($N32,Year!$C$151:$DV$151,Year!$C$154:$DV$154))))))),"",IF(OR(AND(YEAR($N$1)=YEAR(TODAY())+1,MONTH($N$1)&gt;=4),YEAR($N$1)&gt;YEAR(TODAY())+1,YEAR($N$1)&lt;YEAR(TODAY()),$N32=""),"",IF(AND(YEAR($N$1)=YEAR(TODAY())+1,MONTH($N$1)&lt;=3),LOOKUP($N32,Year!$C$241:$CQ$241,Year!$C$244:$CQ$244),IF(MONTH($N$1)&lt;=4,LOOKUP($N32,Year!$C$7:$DV$7,Year!$C$10:$DV$10),IF(AND(MONTH($N$1)&gt;=5,MONTH($N$1)&lt;=8),LOOKUP($N32,Year!$C$79:$DV$79,Year!$C$82:$DV$82),IF(MONTH($N$1)&gt;=9,LOOKUP($N32,Year!$C$151:$DV$151,Year!$C$154:$DV$154)))))))</f>
      </c>
    </row>
    <row r="33" spans="1:18" ht="13.5">
      <c r="A33" s="171"/>
      <c r="B33" s="137">
        <f t="shared" si="9"/>
      </c>
      <c r="C33" s="75">
        <f t="shared" si="14"/>
      </c>
      <c r="D33" s="81">
        <f ca="1">IF(ISNA(IF(OR(AND(YEAR($B$1)=YEAR(TODAY())+1,MONTH($B$1)&gt;=4),YEAR($B$1)&gt;YEAR(TODAY())+1,YEAR($B$1)&lt;YEAR(TODAY()),$B33=""),"",IF(AND(YEAR($B$1)=YEAR(TODAY())+1,MONTH($B$1)&lt;=3),LOOKUP($B33,Year!$C$241:$CQ$241,Year!$C$242:$CQ$242),IF(MONTH($B$1)&lt;=4,LOOKUP($B33,Year!$C$7:$DV$7,Year!$C$8:$DV$8),IF(AND(MONTH($B$1)&gt;=5,MONTH($B$1)&lt;=8),LOOKUP($B33,Year!$C$79:$DV$79,Year!$C$80:$DV$80),IF(MONTH($B$1)&gt;=9,LOOKUP($B33,Year!$C$151:$DV$151,Year!$C$152:$DV$152))))))),"",IF(OR(AND(YEAR($B$1)=YEAR(TODAY())+1,MONTH($B$1)&gt;=4),YEAR($B$1)&gt;YEAR(TODAY())+1,YEAR($B$1)&lt;YEAR(TODAY()),$B33=""),"",IF(AND(YEAR($B$1)=YEAR(TODAY())+1,MONTH($B$1)&lt;=3),LOOKUP($B33,Year!$C$241:$CQ$241,Year!$C$242:$CQ$242),IF(MONTH($B$1)&lt;=4,LOOKUP($B33,Year!$C$7:$DV$7,Year!$C$8:$DV$8),IF(AND(MONTH($B$1)&gt;=5,MONTH($B$1)&lt;=8),LOOKUP($B33,Year!$C$79:$DV$79,Year!$C$80:$DV$80),IF(MONTH($B$1)&gt;=9,LOOKUP($B33,Year!$C$151:$DV$151,Year!$C$152:$DV$152)))))))</f>
      </c>
      <c r="E33" s="81">
        <f ca="1">IF(ISNA(IF(OR(AND(YEAR($B$1)=YEAR(TODAY())+1,MONTH($B$1)&gt;=4),YEAR($B$1)&gt;YEAR(TODAY())+1,YEAR($B$1)&lt;YEAR(TODAY()),$B33=""),"",IF(AND(YEAR($B$1)=YEAR(TODAY())+1,MONTH($B$1)&lt;=3),LOOKUP($B33,Year!$C$241:$CQ$241,Year!$C$243:$CQ$243),IF(MONTH($B$1)&lt;=4,LOOKUP($B33,Year!$C$7:$DV$7,Year!$C$9:$DV$9),IF(AND(MONTH($B$1)&gt;=5,MONTH($B$1)&lt;=8),LOOKUP($B33,Year!$C$79:$DV$79,Year!$C$81:$DV$81),IF(MONTH($B$1)&gt;=9,LOOKUP($B33,Year!$C$151:$DV$151,Year!$C$153:$DV$153))))))),"",IF(OR(AND(YEAR($B$1)=YEAR(TODAY())+1,MONTH($B$1)&gt;=4),YEAR($B$1)&gt;YEAR(TODAY())+1,YEAR($B$1)&lt;YEAR(TODAY()),$B33=""),"",IF(AND(YEAR($B$1)=YEAR(TODAY())+1,MONTH($B$1)&lt;=3),LOOKUP($B33,Year!$C$241:$CQ$241,Year!$C$243:$CQ$243),IF(MONTH($B$1)&lt;=4,LOOKUP($B33,Year!$C$7:$DV$7,Year!$C$9:$DV$9),IF(AND(MONTH($B$1)&gt;=5,MONTH($B$1)&lt;=8),LOOKUP($B33,Year!$C$79:$DV$79,Year!$C$81:$DV$81),IF(MONTH($B$1)&gt;=9,LOOKUP($B33,Year!$C$151:$DV$151,Year!$C$153:$DV$153)))))))</f>
      </c>
      <c r="F33" s="81">
        <f ca="1">IF(ISNA(IF(OR(AND(YEAR($B$1)=YEAR(TODAY())+1,MONTH($B$1)&gt;=4),YEAR($B$1)&gt;YEAR(TODAY())+1,YEAR($B$1)&lt;YEAR(TODAY()),$B33=""),"",IF(AND(YEAR($B$1)=YEAR(TODAY())+1,MONTH($B$1)&lt;=3),LOOKUP($B33,Year!$C$241:$CQ$241,Year!$C$244:$CQ$244),IF(MONTH($B$1)&lt;=4,LOOKUP($B33,Year!$C$7:$DV$7,Year!$C$10:$DV$10),IF(AND(MONTH($B$1)&gt;=5,MONTH($B$1)&lt;=8),LOOKUP($B33,Year!$C$79:$DV$79,Year!$C$82:$DV$82),IF(MONTH($B$1)&gt;=9,LOOKUP($B33,Year!$C$151:$DV$151,Year!$C$154:$DV$154))))))),"",IF(OR(AND(YEAR($B$1)=YEAR(TODAY())+1,MONTH($B$1)&gt;=4),YEAR($B$1)&gt;YEAR(TODAY())+1,YEAR($B$1)&lt;YEAR(TODAY()),$B33=""),"",IF(AND(YEAR($B$1)=YEAR(TODAY())+1,MONTH($B$1)&lt;=3),LOOKUP($B33,Year!$C$241:$CQ$241,Year!$C$244:$CQ$244),IF(MONTH($B$1)&lt;=4,LOOKUP($B33,Year!$C$7:$DV$7,Year!$C$10:$DV$10),IF(AND(MONTH($B$1)&gt;=5,MONTH($B$1)&lt;=8),LOOKUP($B33,Year!$C$79:$DV$79,Year!$C$82:$DV$82),IF(MONTH($B$1)&gt;=9,LOOKUP($B33,Year!$C$151:$DV$151,Year!$C$154:$DV$154)))))))</f>
      </c>
      <c r="G33" s="171"/>
      <c r="H33" s="137">
        <f t="shared" si="10"/>
        <v>42747</v>
      </c>
      <c r="I33" s="75">
        <f t="shared" si="12"/>
        <v>5</v>
      </c>
      <c r="J33" s="81">
        <f ca="1">IF(ISNA(IF(OR(AND(YEAR($H$1)=YEAR(TODAY())+1,MONTH($H$1)&gt;=4),YEAR($H$1)&gt;YEAR(TODAY())+1,YEAR($H$1)&lt;YEAR(TODAY()),$H33=""),"",IF(AND(YEAR($H$1)=YEAR(TODAY())+1,MONTH($H$1)&lt;=3),LOOKUP($H33,Year!$C$241:$CQ$241,Year!$C$242:$CQ$242),IF(MONTH($H$1)&lt;=4,LOOKUP($H33,Year!$C$7:$DV$7,Year!$C$8:$DV$8),IF(AND(MONTH($H$1)&gt;=5,MONTH($H$1)&lt;=8),LOOKUP($H33,Year!$C$79:$DV$79,Year!$C$80:$DV$80),IF(MONTH($H$1)&gt;=9,LOOKUP($H33,Year!$C$151:$DV$151,Year!$C$152:$DV$152))))))),"",IF(OR(AND(YEAR($H$1)=YEAR(TODAY())+1,MONTH($H$1)&gt;=4),YEAR($H$1)&gt;YEAR(TODAY())+1,YEAR($H$1)&lt;YEAR(TODAY()),$H33=""),"",IF(AND(YEAR($H$1)=YEAR(TODAY())+1,MONTH($H$1)&lt;=3),LOOKUP($H33,Year!$C$241:$CQ$241,Year!$C$242:$CQ$242),IF(MONTH($H$1)&lt;=4,LOOKUP($H33,Year!$C$7:$DV$7,Year!$C$8:$DV$8),IF(AND(MONTH($H$1)&gt;=5,MONTH($H$1)&lt;=8),LOOKUP($H33,Year!$C$79:$DV$79,Year!$C$80:$DV$80),IF(MONTH($H$1)&gt;=9,LOOKUP($H33,Year!$C$151:$DV$151,Year!$C$152:$DV$152)))))))</f>
        <v>0</v>
      </c>
      <c r="K33" s="81">
        <f ca="1">IF(ISNA(IF(OR(AND(YEAR($H$1)=YEAR(TODAY())+1,MONTH($H$1)&gt;=4),YEAR($H$1)&gt;YEAR(TODAY())+1,YEAR($H$1)&lt;YEAR(TODAY()),$H33=""),"",IF(AND(YEAR($H$1)=YEAR(TODAY())+1,MONTH($H$1)&lt;=3),LOOKUP($H33,Year!$C$241:$CQ$241,Year!$C$243:$CQ$243),IF(MONTH($H$1)&lt;=4,LOOKUP($H33,Year!$C$7:$DV$7,Year!$C$9:$DV$9),IF(AND(MONTH($H$1)&gt;=5,MONTH($H$1)&lt;=8),LOOKUP($H33,Year!$C$79:$DV$79,Year!$C$81:$DV$81),IF(MONTH($H$1)&gt;=9,LOOKUP($H33,Year!$C$151:$DV$151,Year!$C$153:$DV$153))))))),"",IF(OR(AND(YEAR($H$1)=YEAR(TODAY())+1,MONTH($H$1)&gt;=4),YEAR($H$1)&gt;YEAR(TODAY())+1,YEAR($H$1)&lt;YEAR(TODAY()),$H33=""),"",IF(AND(YEAR($H$1)=YEAR(TODAY())+1,MONTH($H$1)&lt;=3),LOOKUP($H33,Year!$C$241:$CQ$241,Year!$C$243:$CQ$243),IF(MONTH($H$1)&lt;=4,LOOKUP($H33,Year!$C$7:$DV$7,Year!$C$9:$DV$9),IF(AND(MONTH($H$1)&gt;=5,MONTH($H$1)&lt;=8),LOOKUP($H33,Year!$C$79:$DV$79,Year!$C$81:$DV$81),IF(MONTH($H$1)&gt;=9,LOOKUP($H33,Year!$C$151:$DV$151,Year!$C$153:$DV$153)))))))</f>
        <v>0</v>
      </c>
      <c r="L33" s="81">
        <f ca="1">IF(ISNA(IF(OR(AND(YEAR($H$1)=YEAR(TODAY())+1,MONTH($H$1)&gt;=4),YEAR($H$1)&gt;YEAR(TODAY())+1,YEAR($H$1)&lt;YEAR(TODAY()),$H33=""),"",IF(AND(YEAR($H$1)=YEAR(TODAY())+1,MONTH($H$1)&lt;=3),LOOKUP($H33,Year!$C$241:$CQ$241,Year!$C$244:$CQ$244),IF(MONTH($H$1)&lt;=4,LOOKUP($H33,Year!$C$7:$DV$7,Year!$C$10:$DV$10),IF(AND(MONTH($H$1)&gt;=5,MONTH($H$1)&lt;=8),LOOKUP($H33,Year!$C$79:$DV$79,Year!$C$82:$DV$82),IF(MONTH($H$1)&gt;=9,LOOKUP($H33,Year!$C$151:$DV$151,Year!$C$154:$DV$154))))))),"",IF(OR(AND(YEAR($H$1)=YEAR(TODAY())+1,MONTH($H$1)&gt;=4),YEAR($H$1)&gt;YEAR(TODAY())+1,YEAR($H$1)&lt;YEAR(TODAY()),$H33=""),"",IF(AND(YEAR($H$1)=YEAR(TODAY())+1,MONTH($H$1)&lt;=3),LOOKUP($H33,Year!$C$241:$CQ$241,Year!$C$244:$CQ$244),IF(MONTH($H$1)&lt;=4,LOOKUP($H33,Year!$C$7:$DV$7,Year!$C$10:$DV$10),IF(AND(MONTH($H$1)&gt;=5,MONTH($H$1)&lt;=8),LOOKUP($H33,Year!$C$79:$DV$79,Year!$C$82:$DV$82),IF(MONTH($H$1)&gt;=9,LOOKUP($H33,Year!$C$151:$DV$151,Year!$C$154:$DV$154)))))))</f>
        <v>0</v>
      </c>
      <c r="M33" s="171"/>
      <c r="N33" s="137">
        <f t="shared" si="11"/>
      </c>
      <c r="O33" s="75">
        <f t="shared" si="13"/>
      </c>
      <c r="P33" s="81">
        <f ca="1">IF(ISNA(IF(OR(AND(YEAR($N$1)=YEAR(TODAY())+1,MONTH($N$1)&gt;=4),YEAR($N$1)&gt;YEAR(TODAY())+1,YEAR($N$1)&lt;YEAR(TODAY()),$N33=""),"",IF(AND(YEAR($N$1)=YEAR(TODAY())+1,MONTH($N$1)&lt;=3),LOOKUP($N33,Year!$C$241:$CQ$241,Year!$C$242:$CQ$242),IF(MONTH($N$1)&lt;=4,LOOKUP($N33,Year!$C$7:$DV$7,Year!$C$8:$DV$8),IF(AND(MONTH($N$1)&gt;=5,MONTH($N$1)&lt;=8),LOOKUP($N33,Year!$C$79:$DV$79,Year!$C$80:$DV$80),IF(MONTH($N$1)&gt;=9,LOOKUP($N33,Year!$C$151:$DV$151,Year!$C$152:$DV$152))))))),"",IF(OR(AND(YEAR($N$1)=YEAR(TODAY())+1,MONTH($N$1)&gt;=4),YEAR($N$1)&gt;YEAR(TODAY())+1,YEAR($N$1)&lt;YEAR(TODAY()),$N33=""),"",IF(AND(YEAR($N$1)=YEAR(TODAY())+1,MONTH($N$1)&lt;=3),LOOKUP($N33,Year!$C$241:$CQ$241,Year!$C$242:$CQ$242),IF(MONTH($N$1)&lt;=4,LOOKUP($N33,Year!$C$7:$DV$7,Year!$C$8:$DV$8),IF(AND(MONTH($N$1)&gt;=5,MONTH($N$1)&lt;=8),LOOKUP($N33,Year!$C$79:$DV$79,Year!$C$80:$DV$80),IF(MONTH($N$1)&gt;=9,LOOKUP($N33,Year!$C$151:$DV$151,Year!$C$152:$DV$152)))))))</f>
      </c>
      <c r="Q33" s="81">
        <f ca="1">IF(ISNA(IF(OR(AND(YEAR($N$1)=YEAR(TODAY())+1,MONTH($N$1)&gt;=4),YEAR($N$1)&gt;YEAR(TODAY())+1,YEAR($N$1)&lt;YEAR(TODAY()),$N33=""),"",IF(AND(YEAR($N$1)=YEAR(TODAY())+1,MONTH($N$1)&lt;=3),LOOKUP($N33,Year!$C$241:$CQ$241,Year!$C$243:$CQ$243),IF(MONTH($N$1)&lt;=4,LOOKUP($N33,Year!$C$7:$DV$7,Year!$C$9:$DV$9),IF(AND(MONTH($N$1)&gt;=5,MONTH($N$1)&lt;=8),LOOKUP($N33,Year!$C$79:$DV$79,Year!$C$81:$DV$81),IF(MONTH($N$1)&gt;=9,LOOKUP($N33,Year!$C$151:$DV$151,Year!$C$153:$DV$153))))))),"",IF(OR(AND(YEAR($N$1)=YEAR(TODAY())+1,MONTH($N$1)&gt;=4),YEAR($N$1)&gt;YEAR(TODAY())+1,YEAR($N$1)&lt;YEAR(TODAY()),$N33=""),"",IF(AND(YEAR($N$1)=YEAR(TODAY())+1,MONTH($N$1)&lt;=3),LOOKUP($N33,Year!$C$241:$CQ$241,Year!$C$243:$CQ$243),IF(MONTH($N$1)&lt;=4,LOOKUP($N33,Year!$C$7:$DV$7,Year!$C$9:$DV$9),IF(AND(MONTH($N$1)&gt;=5,MONTH($N$1)&lt;=8),LOOKUP($N33,Year!$C$79:$DV$79,Year!$C$81:$DV$81),IF(MONTH($N$1)&gt;=9,LOOKUP($N33,Year!$C$151:$DV$151,Year!$C$153:$DV$153)))))))</f>
      </c>
      <c r="R33" s="81">
        <f ca="1">IF(ISNA(IF(OR(AND(YEAR($N$1)=YEAR(TODAY())+1,MONTH($N$1)&gt;=4),YEAR($N$1)&gt;YEAR(TODAY())+1,YEAR($N$1)&lt;YEAR(TODAY()),$N33=""),"",IF(AND(YEAR($N$1)=YEAR(TODAY())+1,MONTH($N$1)&lt;=3),LOOKUP($N33,Year!$C$241:$CQ$241,Year!$C$244:$CQ$244),IF(MONTH($N$1)&lt;=4,LOOKUP($N33,Year!$C$7:$DV$7,Year!$C$10:$DV$10),IF(AND(MONTH($N$1)&gt;=5,MONTH($N$1)&lt;=8),LOOKUP($N33,Year!$C$79:$DV$79,Year!$C$82:$DV$82),IF(MONTH($N$1)&gt;=9,LOOKUP($N33,Year!$C$151:$DV$151,Year!$C$154:$DV$154))))))),"",IF(OR(AND(YEAR($N$1)=YEAR(TODAY())+1,MONTH($N$1)&gt;=4),YEAR($N$1)&gt;YEAR(TODAY())+1,YEAR($N$1)&lt;YEAR(TODAY()),$N33=""),"",IF(AND(YEAR($N$1)=YEAR(TODAY())+1,MONTH($N$1)&lt;=3),LOOKUP($N33,Year!$C$241:$CQ$241,Year!$C$244:$CQ$244),IF(MONTH($N$1)&lt;=4,LOOKUP($N33,Year!$C$7:$DV$7,Year!$C$10:$DV$10),IF(AND(MONTH($N$1)&gt;=5,MONTH($N$1)&lt;=8),LOOKUP($N33,Year!$C$79:$DV$79,Year!$C$82:$DV$82),IF(MONTH($N$1)&gt;=9,LOOKUP($N33,Year!$C$151:$DV$151,Year!$C$154:$DV$154)))))))</f>
      </c>
    </row>
    <row r="34" spans="1:18" ht="13.5">
      <c r="A34" s="171"/>
      <c r="B34" s="137">
        <f t="shared" si="9"/>
      </c>
      <c r="C34" s="75">
        <f t="shared" si="14"/>
      </c>
      <c r="D34" s="81">
        <f ca="1">IF(ISNA(IF(OR(AND(YEAR($B$1)=YEAR(TODAY())+1,MONTH($B$1)&gt;=4),YEAR($B$1)&gt;YEAR(TODAY())+1,YEAR($B$1)&lt;YEAR(TODAY()),$B34=""),"",IF(AND(YEAR($B$1)=YEAR(TODAY())+1,MONTH($B$1)&lt;=3),LOOKUP($B34,Year!$C$241:$CQ$241,Year!$C$242:$CQ$242),IF(MONTH($B$1)&lt;=4,LOOKUP($B34,Year!$C$7:$DV$7,Year!$C$8:$DV$8),IF(AND(MONTH($B$1)&gt;=5,MONTH($B$1)&lt;=8),LOOKUP($B34,Year!$C$79:$DV$79,Year!$C$80:$DV$80),IF(MONTH($B$1)&gt;=9,LOOKUP($B34,Year!$C$151:$DV$151,Year!$C$152:$DV$152))))))),"",IF(OR(AND(YEAR($B$1)=YEAR(TODAY())+1,MONTH($B$1)&gt;=4),YEAR($B$1)&gt;YEAR(TODAY())+1,YEAR($B$1)&lt;YEAR(TODAY()),$B34=""),"",IF(AND(YEAR($B$1)=YEAR(TODAY())+1,MONTH($B$1)&lt;=3),LOOKUP($B34,Year!$C$241:$CQ$241,Year!$C$242:$CQ$242),IF(MONTH($B$1)&lt;=4,LOOKUP($B34,Year!$C$7:$DV$7,Year!$C$8:$DV$8),IF(AND(MONTH($B$1)&gt;=5,MONTH($B$1)&lt;=8),LOOKUP($B34,Year!$C$79:$DV$79,Year!$C$80:$DV$80),IF(MONTH($B$1)&gt;=9,LOOKUP($B34,Year!$C$151:$DV$151,Year!$C$152:$DV$152)))))))</f>
      </c>
      <c r="E34" s="81">
        <f ca="1">IF(ISNA(IF(OR(AND(YEAR($B$1)=YEAR(TODAY())+1,MONTH($B$1)&gt;=4),YEAR($B$1)&gt;YEAR(TODAY())+1,YEAR($B$1)&lt;YEAR(TODAY()),$B34=""),"",IF(AND(YEAR($B$1)=YEAR(TODAY())+1,MONTH($B$1)&lt;=3),LOOKUP($B34,Year!$C$241:$CQ$241,Year!$C$243:$CQ$243),IF(MONTH($B$1)&lt;=4,LOOKUP($B34,Year!$C$7:$DV$7,Year!$C$9:$DV$9),IF(AND(MONTH($B$1)&gt;=5,MONTH($B$1)&lt;=8),LOOKUP($B34,Year!$C$79:$DV$79,Year!$C$81:$DV$81),IF(MONTH($B$1)&gt;=9,LOOKUP($B34,Year!$C$151:$DV$151,Year!$C$153:$DV$153))))))),"",IF(OR(AND(YEAR($B$1)=YEAR(TODAY())+1,MONTH($B$1)&gt;=4),YEAR($B$1)&gt;YEAR(TODAY())+1,YEAR($B$1)&lt;YEAR(TODAY()),$B34=""),"",IF(AND(YEAR($B$1)=YEAR(TODAY())+1,MONTH($B$1)&lt;=3),LOOKUP($B34,Year!$C$241:$CQ$241,Year!$C$243:$CQ$243),IF(MONTH($B$1)&lt;=4,LOOKUP($B34,Year!$C$7:$DV$7,Year!$C$9:$DV$9),IF(AND(MONTH($B$1)&gt;=5,MONTH($B$1)&lt;=8),LOOKUP($B34,Year!$C$79:$DV$79,Year!$C$81:$DV$81),IF(MONTH($B$1)&gt;=9,LOOKUP($B34,Year!$C$151:$DV$151,Year!$C$153:$DV$153)))))))</f>
      </c>
      <c r="F34" s="81">
        <f ca="1">IF(ISNA(IF(OR(AND(YEAR($B$1)=YEAR(TODAY())+1,MONTH($B$1)&gt;=4),YEAR($B$1)&gt;YEAR(TODAY())+1,YEAR($B$1)&lt;YEAR(TODAY()),$B34=""),"",IF(AND(YEAR($B$1)=YEAR(TODAY())+1,MONTH($B$1)&lt;=3),LOOKUP($B34,Year!$C$241:$CQ$241,Year!$C$244:$CQ$244),IF(MONTH($B$1)&lt;=4,LOOKUP($B34,Year!$C$7:$DV$7,Year!$C$10:$DV$10),IF(AND(MONTH($B$1)&gt;=5,MONTH($B$1)&lt;=8),LOOKUP($B34,Year!$C$79:$DV$79,Year!$C$82:$DV$82),IF(MONTH($B$1)&gt;=9,LOOKUP($B34,Year!$C$151:$DV$151,Year!$C$154:$DV$154))))))),"",IF(OR(AND(YEAR($B$1)=YEAR(TODAY())+1,MONTH($B$1)&gt;=4),YEAR($B$1)&gt;YEAR(TODAY())+1,YEAR($B$1)&lt;YEAR(TODAY()),$B34=""),"",IF(AND(YEAR($B$1)=YEAR(TODAY())+1,MONTH($B$1)&lt;=3),LOOKUP($B34,Year!$C$241:$CQ$241,Year!$C$244:$CQ$244),IF(MONTH($B$1)&lt;=4,LOOKUP($B34,Year!$C$7:$DV$7,Year!$C$10:$DV$10),IF(AND(MONTH($B$1)&gt;=5,MONTH($B$1)&lt;=8),LOOKUP($B34,Year!$C$79:$DV$79,Year!$C$82:$DV$82),IF(MONTH($B$1)&gt;=9,LOOKUP($B34,Year!$C$151:$DV$151,Year!$C$154:$DV$154)))))))</f>
      </c>
      <c r="G34" s="171"/>
      <c r="H34" s="137">
        <f t="shared" si="10"/>
        <v>42748</v>
      </c>
      <c r="I34" s="75">
        <f t="shared" si="12"/>
        <v>6</v>
      </c>
      <c r="J34" s="81">
        <f ca="1">IF(ISNA(IF(OR(AND(YEAR($H$1)=YEAR(TODAY())+1,MONTH($H$1)&gt;=4),YEAR($H$1)&gt;YEAR(TODAY())+1,YEAR($H$1)&lt;YEAR(TODAY()),$H34=""),"",IF(AND(YEAR($H$1)=YEAR(TODAY())+1,MONTH($H$1)&lt;=3),LOOKUP($H34,Year!$C$241:$CQ$241,Year!$C$242:$CQ$242),IF(MONTH($H$1)&lt;=4,LOOKUP($H34,Year!$C$7:$DV$7,Year!$C$8:$DV$8),IF(AND(MONTH($H$1)&gt;=5,MONTH($H$1)&lt;=8),LOOKUP($H34,Year!$C$79:$DV$79,Year!$C$80:$DV$80),IF(MONTH($H$1)&gt;=9,LOOKUP($H34,Year!$C$151:$DV$151,Year!$C$152:$DV$152))))))),"",IF(OR(AND(YEAR($H$1)=YEAR(TODAY())+1,MONTH($H$1)&gt;=4),YEAR($H$1)&gt;YEAR(TODAY())+1,YEAR($H$1)&lt;YEAR(TODAY()),$H34=""),"",IF(AND(YEAR($H$1)=YEAR(TODAY())+1,MONTH($H$1)&lt;=3),LOOKUP($H34,Year!$C$241:$CQ$241,Year!$C$242:$CQ$242),IF(MONTH($H$1)&lt;=4,LOOKUP($H34,Year!$C$7:$DV$7,Year!$C$8:$DV$8),IF(AND(MONTH($H$1)&gt;=5,MONTH($H$1)&lt;=8),LOOKUP($H34,Year!$C$79:$DV$79,Year!$C$80:$DV$80),IF(MONTH($H$1)&gt;=9,LOOKUP($H34,Year!$C$151:$DV$151,Year!$C$152:$DV$152)))))))</f>
        <v>0</v>
      </c>
      <c r="K34" s="81">
        <f ca="1">IF(ISNA(IF(OR(AND(YEAR($H$1)=YEAR(TODAY())+1,MONTH($H$1)&gt;=4),YEAR($H$1)&gt;YEAR(TODAY())+1,YEAR($H$1)&lt;YEAR(TODAY()),$H34=""),"",IF(AND(YEAR($H$1)=YEAR(TODAY())+1,MONTH($H$1)&lt;=3),LOOKUP($H34,Year!$C$241:$CQ$241,Year!$C$243:$CQ$243),IF(MONTH($H$1)&lt;=4,LOOKUP($H34,Year!$C$7:$DV$7,Year!$C$9:$DV$9),IF(AND(MONTH($H$1)&gt;=5,MONTH($H$1)&lt;=8),LOOKUP($H34,Year!$C$79:$DV$79,Year!$C$81:$DV$81),IF(MONTH($H$1)&gt;=9,LOOKUP($H34,Year!$C$151:$DV$151,Year!$C$153:$DV$153))))))),"",IF(OR(AND(YEAR($H$1)=YEAR(TODAY())+1,MONTH($H$1)&gt;=4),YEAR($H$1)&gt;YEAR(TODAY())+1,YEAR($H$1)&lt;YEAR(TODAY()),$H34=""),"",IF(AND(YEAR($H$1)=YEAR(TODAY())+1,MONTH($H$1)&lt;=3),LOOKUP($H34,Year!$C$241:$CQ$241,Year!$C$243:$CQ$243),IF(MONTH($H$1)&lt;=4,LOOKUP($H34,Year!$C$7:$DV$7,Year!$C$9:$DV$9),IF(AND(MONTH($H$1)&gt;=5,MONTH($H$1)&lt;=8),LOOKUP($H34,Year!$C$79:$DV$79,Year!$C$81:$DV$81),IF(MONTH($H$1)&gt;=9,LOOKUP($H34,Year!$C$151:$DV$151,Year!$C$153:$DV$153)))))))</f>
        <v>0</v>
      </c>
      <c r="L34" s="81">
        <f ca="1">IF(ISNA(IF(OR(AND(YEAR($H$1)=YEAR(TODAY())+1,MONTH($H$1)&gt;=4),YEAR($H$1)&gt;YEAR(TODAY())+1,YEAR($H$1)&lt;YEAR(TODAY()),$H34=""),"",IF(AND(YEAR($H$1)=YEAR(TODAY())+1,MONTH($H$1)&lt;=3),LOOKUP($H34,Year!$C$241:$CQ$241,Year!$C$244:$CQ$244),IF(MONTH($H$1)&lt;=4,LOOKUP($H34,Year!$C$7:$DV$7,Year!$C$10:$DV$10),IF(AND(MONTH($H$1)&gt;=5,MONTH($H$1)&lt;=8),LOOKUP($H34,Year!$C$79:$DV$79,Year!$C$82:$DV$82),IF(MONTH($H$1)&gt;=9,LOOKUP($H34,Year!$C$151:$DV$151,Year!$C$154:$DV$154))))))),"",IF(OR(AND(YEAR($H$1)=YEAR(TODAY())+1,MONTH($H$1)&gt;=4),YEAR($H$1)&gt;YEAR(TODAY())+1,YEAR($H$1)&lt;YEAR(TODAY()),$H34=""),"",IF(AND(YEAR($H$1)=YEAR(TODAY())+1,MONTH($H$1)&lt;=3),LOOKUP($H34,Year!$C$241:$CQ$241,Year!$C$244:$CQ$244),IF(MONTH($H$1)&lt;=4,LOOKUP($H34,Year!$C$7:$DV$7,Year!$C$10:$DV$10),IF(AND(MONTH($H$1)&gt;=5,MONTH($H$1)&lt;=8),LOOKUP($H34,Year!$C$79:$DV$79,Year!$C$82:$DV$82),IF(MONTH($H$1)&gt;=9,LOOKUP($H34,Year!$C$151:$DV$151,Year!$C$154:$DV$154)))))))</f>
        <v>0</v>
      </c>
      <c r="M34" s="171"/>
      <c r="N34" s="137">
        <f t="shared" si="11"/>
      </c>
      <c r="O34" s="75">
        <f t="shared" si="13"/>
      </c>
      <c r="P34" s="81">
        <f ca="1">IF(ISNA(IF(OR(AND(YEAR($N$1)=YEAR(TODAY())+1,MONTH($N$1)&gt;=4),YEAR($N$1)&gt;YEAR(TODAY())+1,YEAR($N$1)&lt;YEAR(TODAY()),$N34=""),"",IF(AND(YEAR($N$1)=YEAR(TODAY())+1,MONTH($N$1)&lt;=3),LOOKUP($N34,Year!$C$241:$CQ$241,Year!$C$242:$CQ$242),IF(MONTH($N$1)&lt;=4,LOOKUP($N34,Year!$C$7:$DV$7,Year!$C$8:$DV$8),IF(AND(MONTH($N$1)&gt;=5,MONTH($N$1)&lt;=8),LOOKUP($N34,Year!$C$79:$DV$79,Year!$C$80:$DV$80),IF(MONTH($N$1)&gt;=9,LOOKUP($N34,Year!$C$151:$DV$151,Year!$C$152:$DV$152))))))),"",IF(OR(AND(YEAR($N$1)=YEAR(TODAY())+1,MONTH($N$1)&gt;=4),YEAR($N$1)&gt;YEAR(TODAY())+1,YEAR($N$1)&lt;YEAR(TODAY()),$N34=""),"",IF(AND(YEAR($N$1)=YEAR(TODAY())+1,MONTH($N$1)&lt;=3),LOOKUP($N34,Year!$C$241:$CQ$241,Year!$C$242:$CQ$242),IF(MONTH($N$1)&lt;=4,LOOKUP($N34,Year!$C$7:$DV$7,Year!$C$8:$DV$8),IF(AND(MONTH($N$1)&gt;=5,MONTH($N$1)&lt;=8),LOOKUP($N34,Year!$C$79:$DV$79,Year!$C$80:$DV$80),IF(MONTH($N$1)&gt;=9,LOOKUP($N34,Year!$C$151:$DV$151,Year!$C$152:$DV$152)))))))</f>
      </c>
      <c r="Q34" s="81">
        <f ca="1">IF(ISNA(IF(OR(AND(YEAR($N$1)=YEAR(TODAY())+1,MONTH($N$1)&gt;=4),YEAR($N$1)&gt;YEAR(TODAY())+1,YEAR($N$1)&lt;YEAR(TODAY()),$N34=""),"",IF(AND(YEAR($N$1)=YEAR(TODAY())+1,MONTH($N$1)&lt;=3),LOOKUP($N34,Year!$C$241:$CQ$241,Year!$C$243:$CQ$243),IF(MONTH($N$1)&lt;=4,LOOKUP($N34,Year!$C$7:$DV$7,Year!$C$9:$DV$9),IF(AND(MONTH($N$1)&gt;=5,MONTH($N$1)&lt;=8),LOOKUP($N34,Year!$C$79:$DV$79,Year!$C$81:$DV$81),IF(MONTH($N$1)&gt;=9,LOOKUP($N34,Year!$C$151:$DV$151,Year!$C$153:$DV$153))))))),"",IF(OR(AND(YEAR($N$1)=YEAR(TODAY())+1,MONTH($N$1)&gt;=4),YEAR($N$1)&gt;YEAR(TODAY())+1,YEAR($N$1)&lt;YEAR(TODAY()),$N34=""),"",IF(AND(YEAR($N$1)=YEAR(TODAY())+1,MONTH($N$1)&lt;=3),LOOKUP($N34,Year!$C$241:$CQ$241,Year!$C$243:$CQ$243),IF(MONTH($N$1)&lt;=4,LOOKUP($N34,Year!$C$7:$DV$7,Year!$C$9:$DV$9),IF(AND(MONTH($N$1)&gt;=5,MONTH($N$1)&lt;=8),LOOKUP($N34,Year!$C$79:$DV$79,Year!$C$81:$DV$81),IF(MONTH($N$1)&gt;=9,LOOKUP($N34,Year!$C$151:$DV$151,Year!$C$153:$DV$153)))))))</f>
      </c>
      <c r="R34" s="81">
        <f ca="1">IF(ISNA(IF(OR(AND(YEAR($N$1)=YEAR(TODAY())+1,MONTH($N$1)&gt;=4),YEAR($N$1)&gt;YEAR(TODAY())+1,YEAR($N$1)&lt;YEAR(TODAY()),$N34=""),"",IF(AND(YEAR($N$1)=YEAR(TODAY())+1,MONTH($N$1)&lt;=3),LOOKUP($N34,Year!$C$241:$CQ$241,Year!$C$244:$CQ$244),IF(MONTH($N$1)&lt;=4,LOOKUP($N34,Year!$C$7:$DV$7,Year!$C$10:$DV$10),IF(AND(MONTH($N$1)&gt;=5,MONTH($N$1)&lt;=8),LOOKUP($N34,Year!$C$79:$DV$79,Year!$C$82:$DV$82),IF(MONTH($N$1)&gt;=9,LOOKUP($N34,Year!$C$151:$DV$151,Year!$C$154:$DV$154))))))),"",IF(OR(AND(YEAR($N$1)=YEAR(TODAY())+1,MONTH($N$1)&gt;=4),YEAR($N$1)&gt;YEAR(TODAY())+1,YEAR($N$1)&lt;YEAR(TODAY()),$N34=""),"",IF(AND(YEAR($N$1)=YEAR(TODAY())+1,MONTH($N$1)&lt;=3),LOOKUP($N34,Year!$C$241:$CQ$241,Year!$C$244:$CQ$244),IF(MONTH($N$1)&lt;=4,LOOKUP($N34,Year!$C$7:$DV$7,Year!$C$10:$DV$10),IF(AND(MONTH($N$1)&gt;=5,MONTH($N$1)&lt;=8),LOOKUP($N34,Year!$C$79:$DV$79,Year!$C$82:$DV$82),IF(MONTH($N$1)&gt;=9,LOOKUP($N34,Year!$C$151:$DV$151,Year!$C$154:$DV$154)))))))</f>
      </c>
    </row>
    <row r="35" spans="1:18" ht="13.5">
      <c r="A35" s="171"/>
      <c r="B35" s="137">
        <f t="shared" si="9"/>
      </c>
      <c r="C35" s="75">
        <f t="shared" si="14"/>
      </c>
      <c r="D35" s="81">
        <f ca="1">IF(ISNA(IF(OR(AND(YEAR($B$1)=YEAR(TODAY())+1,MONTH($B$1)&gt;=4),YEAR($B$1)&gt;YEAR(TODAY())+1,YEAR($B$1)&lt;YEAR(TODAY()),$B35=""),"",IF(AND(YEAR($B$1)=YEAR(TODAY())+1,MONTH($B$1)&lt;=3),LOOKUP($B35,Year!$C$241:$CQ$241,Year!$C$242:$CQ$242),IF(MONTH($B$1)&lt;=4,LOOKUP($B35,Year!$C$7:$DV$7,Year!$C$8:$DV$8),IF(AND(MONTH($B$1)&gt;=5,MONTH($B$1)&lt;=8),LOOKUP($B35,Year!$C$79:$DV$79,Year!$C$80:$DV$80),IF(MONTH($B$1)&gt;=9,LOOKUP($B35,Year!$C$151:$DV$151,Year!$C$152:$DV$152))))))),"",IF(OR(AND(YEAR($B$1)=YEAR(TODAY())+1,MONTH($B$1)&gt;=4),YEAR($B$1)&gt;YEAR(TODAY())+1,YEAR($B$1)&lt;YEAR(TODAY()),$B35=""),"",IF(AND(YEAR($B$1)=YEAR(TODAY())+1,MONTH($B$1)&lt;=3),LOOKUP($B35,Year!$C$241:$CQ$241,Year!$C$242:$CQ$242),IF(MONTH($B$1)&lt;=4,LOOKUP($B35,Year!$C$7:$DV$7,Year!$C$8:$DV$8),IF(AND(MONTH($B$1)&gt;=5,MONTH($B$1)&lt;=8),LOOKUP($B35,Year!$C$79:$DV$79,Year!$C$80:$DV$80),IF(MONTH($B$1)&gt;=9,LOOKUP($B35,Year!$C$151:$DV$151,Year!$C$152:$DV$152)))))))</f>
      </c>
      <c r="E35" s="81">
        <f ca="1">IF(ISNA(IF(OR(AND(YEAR($B$1)=YEAR(TODAY())+1,MONTH($B$1)&gt;=4),YEAR($B$1)&gt;YEAR(TODAY())+1,YEAR($B$1)&lt;YEAR(TODAY()),$B35=""),"",IF(AND(YEAR($B$1)=YEAR(TODAY())+1,MONTH($B$1)&lt;=3),LOOKUP($B35,Year!$C$241:$CQ$241,Year!$C$243:$CQ$243),IF(MONTH($B$1)&lt;=4,LOOKUP($B35,Year!$C$7:$DV$7,Year!$C$9:$DV$9),IF(AND(MONTH($B$1)&gt;=5,MONTH($B$1)&lt;=8),LOOKUP($B35,Year!$C$79:$DV$79,Year!$C$81:$DV$81),IF(MONTH($B$1)&gt;=9,LOOKUP($B35,Year!$C$151:$DV$151,Year!$C$153:$DV$153))))))),"",IF(OR(AND(YEAR($B$1)=YEAR(TODAY())+1,MONTH($B$1)&gt;=4),YEAR($B$1)&gt;YEAR(TODAY())+1,YEAR($B$1)&lt;YEAR(TODAY()),$B35=""),"",IF(AND(YEAR($B$1)=YEAR(TODAY())+1,MONTH($B$1)&lt;=3),LOOKUP($B35,Year!$C$241:$CQ$241,Year!$C$243:$CQ$243),IF(MONTH($B$1)&lt;=4,LOOKUP($B35,Year!$C$7:$DV$7,Year!$C$9:$DV$9),IF(AND(MONTH($B$1)&gt;=5,MONTH($B$1)&lt;=8),LOOKUP($B35,Year!$C$79:$DV$79,Year!$C$81:$DV$81),IF(MONTH($B$1)&gt;=9,LOOKUP($B35,Year!$C$151:$DV$151,Year!$C$153:$DV$153)))))))</f>
      </c>
      <c r="F35" s="81">
        <f ca="1">IF(ISNA(IF(OR(AND(YEAR($B$1)=YEAR(TODAY())+1,MONTH($B$1)&gt;=4),YEAR($B$1)&gt;YEAR(TODAY())+1,YEAR($B$1)&lt;YEAR(TODAY()),$B35=""),"",IF(AND(YEAR($B$1)=YEAR(TODAY())+1,MONTH($B$1)&lt;=3),LOOKUP($B35,Year!$C$241:$CQ$241,Year!$C$244:$CQ$244),IF(MONTH($B$1)&lt;=4,LOOKUP($B35,Year!$C$7:$DV$7,Year!$C$10:$DV$10),IF(AND(MONTH($B$1)&gt;=5,MONTH($B$1)&lt;=8),LOOKUP($B35,Year!$C$79:$DV$79,Year!$C$82:$DV$82),IF(MONTH($B$1)&gt;=9,LOOKUP($B35,Year!$C$151:$DV$151,Year!$C$154:$DV$154))))))),"",IF(OR(AND(YEAR($B$1)=YEAR(TODAY())+1,MONTH($B$1)&gt;=4),YEAR($B$1)&gt;YEAR(TODAY())+1,YEAR($B$1)&lt;YEAR(TODAY()),$B35=""),"",IF(AND(YEAR($B$1)=YEAR(TODAY())+1,MONTH($B$1)&lt;=3),LOOKUP($B35,Year!$C$241:$CQ$241,Year!$C$244:$CQ$244),IF(MONTH($B$1)&lt;=4,LOOKUP($B35,Year!$C$7:$DV$7,Year!$C$10:$DV$10),IF(AND(MONTH($B$1)&gt;=5,MONTH($B$1)&lt;=8),LOOKUP($B35,Year!$C$79:$DV$79,Year!$C$82:$DV$82),IF(MONTH($B$1)&gt;=9,LOOKUP($B35,Year!$C$151:$DV$151,Year!$C$154:$DV$154)))))))</f>
      </c>
      <c r="G35" s="171"/>
      <c r="H35" s="137">
        <f t="shared" si="10"/>
        <v>42751</v>
      </c>
      <c r="I35" s="75">
        <f t="shared" si="12"/>
        <v>2</v>
      </c>
      <c r="J35" s="81">
        <f ca="1">IF(ISNA(IF(OR(AND(YEAR($H$1)=YEAR(TODAY())+1,MONTH($H$1)&gt;=4),YEAR($H$1)&gt;YEAR(TODAY())+1,YEAR($H$1)&lt;YEAR(TODAY()),$H35=""),"",IF(AND(YEAR($H$1)=YEAR(TODAY())+1,MONTH($H$1)&lt;=3),LOOKUP($H35,Year!$C$241:$CQ$241,Year!$C$242:$CQ$242),IF(MONTH($H$1)&lt;=4,LOOKUP($H35,Year!$C$7:$DV$7,Year!$C$8:$DV$8),IF(AND(MONTH($H$1)&gt;=5,MONTH($H$1)&lt;=8),LOOKUP($H35,Year!$C$79:$DV$79,Year!$C$80:$DV$80),IF(MONTH($H$1)&gt;=9,LOOKUP($H35,Year!$C$151:$DV$151,Year!$C$152:$DV$152))))))),"",IF(OR(AND(YEAR($H$1)=YEAR(TODAY())+1,MONTH($H$1)&gt;=4),YEAR($H$1)&gt;YEAR(TODAY())+1,YEAR($H$1)&lt;YEAR(TODAY()),$H35=""),"",IF(AND(YEAR($H$1)=YEAR(TODAY())+1,MONTH($H$1)&lt;=3),LOOKUP($H35,Year!$C$241:$CQ$241,Year!$C$242:$CQ$242),IF(MONTH($H$1)&lt;=4,LOOKUP($H35,Year!$C$7:$DV$7,Year!$C$8:$DV$8),IF(AND(MONTH($H$1)&gt;=5,MONTH($H$1)&lt;=8),LOOKUP($H35,Year!$C$79:$DV$79,Year!$C$80:$DV$80),IF(MONTH($H$1)&gt;=9,LOOKUP($H35,Year!$C$151:$DV$151,Year!$C$152:$DV$152)))))))</f>
        <v>0</v>
      </c>
      <c r="K35" s="81">
        <f ca="1">IF(ISNA(IF(OR(AND(YEAR($H$1)=YEAR(TODAY())+1,MONTH($H$1)&gt;=4),YEAR($H$1)&gt;YEAR(TODAY())+1,YEAR($H$1)&lt;YEAR(TODAY()),$H35=""),"",IF(AND(YEAR($H$1)=YEAR(TODAY())+1,MONTH($H$1)&lt;=3),LOOKUP($H35,Year!$C$241:$CQ$241,Year!$C$243:$CQ$243),IF(MONTH($H$1)&lt;=4,LOOKUP($H35,Year!$C$7:$DV$7,Year!$C$9:$DV$9),IF(AND(MONTH($H$1)&gt;=5,MONTH($H$1)&lt;=8),LOOKUP($H35,Year!$C$79:$DV$79,Year!$C$81:$DV$81),IF(MONTH($H$1)&gt;=9,LOOKUP($H35,Year!$C$151:$DV$151,Year!$C$153:$DV$153))))))),"",IF(OR(AND(YEAR($H$1)=YEAR(TODAY())+1,MONTH($H$1)&gt;=4),YEAR($H$1)&gt;YEAR(TODAY())+1,YEAR($H$1)&lt;YEAR(TODAY()),$H35=""),"",IF(AND(YEAR($H$1)=YEAR(TODAY())+1,MONTH($H$1)&lt;=3),LOOKUP($H35,Year!$C$241:$CQ$241,Year!$C$243:$CQ$243),IF(MONTH($H$1)&lt;=4,LOOKUP($H35,Year!$C$7:$DV$7,Year!$C$9:$DV$9),IF(AND(MONTH($H$1)&gt;=5,MONTH($H$1)&lt;=8),LOOKUP($H35,Year!$C$79:$DV$79,Year!$C$81:$DV$81),IF(MONTH($H$1)&gt;=9,LOOKUP($H35,Year!$C$151:$DV$151,Year!$C$153:$DV$153)))))))</f>
        <v>0</v>
      </c>
      <c r="L35" s="81">
        <f ca="1">IF(ISNA(IF(OR(AND(YEAR($H$1)=YEAR(TODAY())+1,MONTH($H$1)&gt;=4),YEAR($H$1)&gt;YEAR(TODAY())+1,YEAR($H$1)&lt;YEAR(TODAY()),$H35=""),"",IF(AND(YEAR($H$1)=YEAR(TODAY())+1,MONTH($H$1)&lt;=3),LOOKUP($H35,Year!$C$241:$CQ$241,Year!$C$244:$CQ$244),IF(MONTH($H$1)&lt;=4,LOOKUP($H35,Year!$C$7:$DV$7,Year!$C$10:$DV$10),IF(AND(MONTH($H$1)&gt;=5,MONTH($H$1)&lt;=8),LOOKUP($H35,Year!$C$79:$DV$79,Year!$C$82:$DV$82),IF(MONTH($H$1)&gt;=9,LOOKUP($H35,Year!$C$151:$DV$151,Year!$C$154:$DV$154))))))),"",IF(OR(AND(YEAR($H$1)=YEAR(TODAY())+1,MONTH($H$1)&gt;=4),YEAR($H$1)&gt;YEAR(TODAY())+1,YEAR($H$1)&lt;YEAR(TODAY()),$H35=""),"",IF(AND(YEAR($H$1)=YEAR(TODAY())+1,MONTH($H$1)&lt;=3),LOOKUP($H35,Year!$C$241:$CQ$241,Year!$C$244:$CQ$244),IF(MONTH($H$1)&lt;=4,LOOKUP($H35,Year!$C$7:$DV$7,Year!$C$10:$DV$10),IF(AND(MONTH($H$1)&gt;=5,MONTH($H$1)&lt;=8),LOOKUP($H35,Year!$C$79:$DV$79,Year!$C$82:$DV$82),IF(MONTH($H$1)&gt;=9,LOOKUP($H35,Year!$C$151:$DV$151,Year!$C$154:$DV$154)))))))</f>
        <v>0</v>
      </c>
      <c r="M35" s="171"/>
      <c r="N35" s="137">
        <f t="shared" si="11"/>
      </c>
      <c r="O35" s="75">
        <f t="shared" si="13"/>
      </c>
      <c r="P35" s="81">
        <f ca="1">IF(ISNA(IF(OR(AND(YEAR($N$1)=YEAR(TODAY())+1,MONTH($N$1)&gt;=4),YEAR($N$1)&gt;YEAR(TODAY())+1,YEAR($N$1)&lt;YEAR(TODAY()),$N35=""),"",IF(AND(YEAR($N$1)=YEAR(TODAY())+1,MONTH($N$1)&lt;=3),LOOKUP($N35,Year!$C$241:$CQ$241,Year!$C$242:$CQ$242),IF(MONTH($N$1)&lt;=4,LOOKUP($N35,Year!$C$7:$DV$7,Year!$C$8:$DV$8),IF(AND(MONTH($N$1)&gt;=5,MONTH($N$1)&lt;=8),LOOKUP($N35,Year!$C$79:$DV$79,Year!$C$80:$DV$80),IF(MONTH($N$1)&gt;=9,LOOKUP($N35,Year!$C$151:$DV$151,Year!$C$152:$DV$152))))))),"",IF(OR(AND(YEAR($N$1)=YEAR(TODAY())+1,MONTH($N$1)&gt;=4),YEAR($N$1)&gt;YEAR(TODAY())+1,YEAR($N$1)&lt;YEAR(TODAY()),$N35=""),"",IF(AND(YEAR($N$1)=YEAR(TODAY())+1,MONTH($N$1)&lt;=3),LOOKUP($N35,Year!$C$241:$CQ$241,Year!$C$242:$CQ$242),IF(MONTH($N$1)&lt;=4,LOOKUP($N35,Year!$C$7:$DV$7,Year!$C$8:$DV$8),IF(AND(MONTH($N$1)&gt;=5,MONTH($N$1)&lt;=8),LOOKUP($N35,Year!$C$79:$DV$79,Year!$C$80:$DV$80),IF(MONTH($N$1)&gt;=9,LOOKUP($N35,Year!$C$151:$DV$151,Year!$C$152:$DV$152)))))))</f>
      </c>
      <c r="Q35" s="81">
        <f ca="1">IF(ISNA(IF(OR(AND(YEAR($N$1)=YEAR(TODAY())+1,MONTH($N$1)&gt;=4),YEAR($N$1)&gt;YEAR(TODAY())+1,YEAR($N$1)&lt;YEAR(TODAY()),$N35=""),"",IF(AND(YEAR($N$1)=YEAR(TODAY())+1,MONTH($N$1)&lt;=3),LOOKUP($N35,Year!$C$241:$CQ$241,Year!$C$243:$CQ$243),IF(MONTH($N$1)&lt;=4,LOOKUP($N35,Year!$C$7:$DV$7,Year!$C$9:$DV$9),IF(AND(MONTH($N$1)&gt;=5,MONTH($N$1)&lt;=8),LOOKUP($N35,Year!$C$79:$DV$79,Year!$C$81:$DV$81),IF(MONTH($N$1)&gt;=9,LOOKUP($N35,Year!$C$151:$DV$151,Year!$C$153:$DV$153))))))),"",IF(OR(AND(YEAR($N$1)=YEAR(TODAY())+1,MONTH($N$1)&gt;=4),YEAR($N$1)&gt;YEAR(TODAY())+1,YEAR($N$1)&lt;YEAR(TODAY()),$N35=""),"",IF(AND(YEAR($N$1)=YEAR(TODAY())+1,MONTH($N$1)&lt;=3),LOOKUP($N35,Year!$C$241:$CQ$241,Year!$C$243:$CQ$243),IF(MONTH($N$1)&lt;=4,LOOKUP($N35,Year!$C$7:$DV$7,Year!$C$9:$DV$9),IF(AND(MONTH($N$1)&gt;=5,MONTH($N$1)&lt;=8),LOOKUP($N35,Year!$C$79:$DV$79,Year!$C$81:$DV$81),IF(MONTH($N$1)&gt;=9,LOOKUP($N35,Year!$C$151:$DV$151,Year!$C$153:$DV$153)))))))</f>
      </c>
      <c r="R35" s="81">
        <f ca="1">IF(ISNA(IF(OR(AND(YEAR($N$1)=YEAR(TODAY())+1,MONTH($N$1)&gt;=4),YEAR($N$1)&gt;YEAR(TODAY())+1,YEAR($N$1)&lt;YEAR(TODAY()),$N35=""),"",IF(AND(YEAR($N$1)=YEAR(TODAY())+1,MONTH($N$1)&lt;=3),LOOKUP($N35,Year!$C$241:$CQ$241,Year!$C$244:$CQ$244),IF(MONTH($N$1)&lt;=4,LOOKUP($N35,Year!$C$7:$DV$7,Year!$C$10:$DV$10),IF(AND(MONTH($N$1)&gt;=5,MONTH($N$1)&lt;=8),LOOKUP($N35,Year!$C$79:$DV$79,Year!$C$82:$DV$82),IF(MONTH($N$1)&gt;=9,LOOKUP($N35,Year!$C$151:$DV$151,Year!$C$154:$DV$154))))))),"",IF(OR(AND(YEAR($N$1)=YEAR(TODAY())+1,MONTH($N$1)&gt;=4),YEAR($N$1)&gt;YEAR(TODAY())+1,YEAR($N$1)&lt;YEAR(TODAY()),$N35=""),"",IF(AND(YEAR($N$1)=YEAR(TODAY())+1,MONTH($N$1)&lt;=3),LOOKUP($N35,Year!$C$241:$CQ$241,Year!$C$244:$CQ$244),IF(MONTH($N$1)&lt;=4,LOOKUP($N35,Year!$C$7:$DV$7,Year!$C$10:$DV$10),IF(AND(MONTH($N$1)&gt;=5,MONTH($N$1)&lt;=8),LOOKUP($N35,Year!$C$79:$DV$79,Year!$C$82:$DV$82),IF(MONTH($N$1)&gt;=9,LOOKUP($N35,Year!$C$151:$DV$151,Year!$C$154:$DV$154)))))))</f>
      </c>
    </row>
    <row r="36" spans="1:18" ht="13.5">
      <c r="A36" s="171"/>
      <c r="B36" s="137">
        <f t="shared" si="9"/>
      </c>
      <c r="C36" s="75">
        <f t="shared" si="14"/>
      </c>
      <c r="D36" s="81">
        <f ca="1">IF(ISNA(IF(OR(AND(YEAR($B$1)=YEAR(TODAY())+1,MONTH($B$1)&gt;=4),YEAR($B$1)&gt;YEAR(TODAY())+1,YEAR($B$1)&lt;YEAR(TODAY()),$B36=""),"",IF(AND(YEAR($B$1)=YEAR(TODAY())+1,MONTH($B$1)&lt;=3),LOOKUP($B36,Year!$C$241:$CQ$241,Year!$C$242:$CQ$242),IF(MONTH($B$1)&lt;=4,LOOKUP($B36,Year!$C$7:$DV$7,Year!$C$8:$DV$8),IF(AND(MONTH($B$1)&gt;=5,MONTH($B$1)&lt;=8),LOOKUP($B36,Year!$C$79:$DV$79,Year!$C$80:$DV$80),IF(MONTH($B$1)&gt;=9,LOOKUP($B36,Year!$C$151:$DV$151,Year!$C$152:$DV$152))))))),"",IF(OR(AND(YEAR($B$1)=YEAR(TODAY())+1,MONTH($B$1)&gt;=4),YEAR($B$1)&gt;YEAR(TODAY())+1,YEAR($B$1)&lt;YEAR(TODAY()),$B36=""),"",IF(AND(YEAR($B$1)=YEAR(TODAY())+1,MONTH($B$1)&lt;=3),LOOKUP($B36,Year!$C$241:$CQ$241,Year!$C$242:$CQ$242),IF(MONTH($B$1)&lt;=4,LOOKUP($B36,Year!$C$7:$DV$7,Year!$C$8:$DV$8),IF(AND(MONTH($B$1)&gt;=5,MONTH($B$1)&lt;=8),LOOKUP($B36,Year!$C$79:$DV$79,Year!$C$80:$DV$80),IF(MONTH($B$1)&gt;=9,LOOKUP($B36,Year!$C$151:$DV$151,Year!$C$152:$DV$152)))))))</f>
      </c>
      <c r="E36" s="81">
        <f ca="1">IF(ISNA(IF(OR(AND(YEAR($B$1)=YEAR(TODAY())+1,MONTH($B$1)&gt;=4),YEAR($B$1)&gt;YEAR(TODAY())+1,YEAR($B$1)&lt;YEAR(TODAY()),$B36=""),"",IF(AND(YEAR($B$1)=YEAR(TODAY())+1,MONTH($B$1)&lt;=3),LOOKUP($B36,Year!$C$241:$CQ$241,Year!$C$243:$CQ$243),IF(MONTH($B$1)&lt;=4,LOOKUP($B36,Year!$C$7:$DV$7,Year!$C$9:$DV$9),IF(AND(MONTH($B$1)&gt;=5,MONTH($B$1)&lt;=8),LOOKUP($B36,Year!$C$79:$DV$79,Year!$C$81:$DV$81),IF(MONTH($B$1)&gt;=9,LOOKUP($B36,Year!$C$151:$DV$151,Year!$C$153:$DV$153))))))),"",IF(OR(AND(YEAR($B$1)=YEAR(TODAY())+1,MONTH($B$1)&gt;=4),YEAR($B$1)&gt;YEAR(TODAY())+1,YEAR($B$1)&lt;YEAR(TODAY()),$B36=""),"",IF(AND(YEAR($B$1)=YEAR(TODAY())+1,MONTH($B$1)&lt;=3),LOOKUP($B36,Year!$C$241:$CQ$241,Year!$C$243:$CQ$243),IF(MONTH($B$1)&lt;=4,LOOKUP($B36,Year!$C$7:$DV$7,Year!$C$9:$DV$9),IF(AND(MONTH($B$1)&gt;=5,MONTH($B$1)&lt;=8),LOOKUP($B36,Year!$C$79:$DV$79,Year!$C$81:$DV$81),IF(MONTH($B$1)&gt;=9,LOOKUP($B36,Year!$C$151:$DV$151,Year!$C$153:$DV$153)))))))</f>
      </c>
      <c r="F36" s="81">
        <f ca="1">IF(ISNA(IF(OR(AND(YEAR($B$1)=YEAR(TODAY())+1,MONTH($B$1)&gt;=4),YEAR($B$1)&gt;YEAR(TODAY())+1,YEAR($B$1)&lt;YEAR(TODAY()),$B36=""),"",IF(AND(YEAR($B$1)=YEAR(TODAY())+1,MONTH($B$1)&lt;=3),LOOKUP($B36,Year!$C$241:$CQ$241,Year!$C$244:$CQ$244),IF(MONTH($B$1)&lt;=4,LOOKUP($B36,Year!$C$7:$DV$7,Year!$C$10:$DV$10),IF(AND(MONTH($B$1)&gt;=5,MONTH($B$1)&lt;=8),LOOKUP($B36,Year!$C$79:$DV$79,Year!$C$82:$DV$82),IF(MONTH($B$1)&gt;=9,LOOKUP($B36,Year!$C$151:$DV$151,Year!$C$154:$DV$154))))))),"",IF(OR(AND(YEAR($B$1)=YEAR(TODAY())+1,MONTH($B$1)&gt;=4),YEAR($B$1)&gt;YEAR(TODAY())+1,YEAR($B$1)&lt;YEAR(TODAY()),$B36=""),"",IF(AND(YEAR($B$1)=YEAR(TODAY())+1,MONTH($B$1)&lt;=3),LOOKUP($B36,Year!$C$241:$CQ$241,Year!$C$244:$CQ$244),IF(MONTH($B$1)&lt;=4,LOOKUP($B36,Year!$C$7:$DV$7,Year!$C$10:$DV$10),IF(AND(MONTH($B$1)&gt;=5,MONTH($B$1)&lt;=8),LOOKUP($B36,Year!$C$79:$DV$79,Year!$C$82:$DV$82),IF(MONTH($B$1)&gt;=9,LOOKUP($B36,Year!$C$151:$DV$151,Year!$C$154:$DV$154)))))))</f>
      </c>
      <c r="G36" s="171"/>
      <c r="H36" s="137">
        <f t="shared" si="10"/>
        <v>42752</v>
      </c>
      <c r="I36" s="75">
        <f t="shared" si="12"/>
        <v>3</v>
      </c>
      <c r="J36" s="81">
        <f ca="1">IF(ISNA(IF(OR(AND(YEAR($H$1)=YEAR(TODAY())+1,MONTH($H$1)&gt;=4),YEAR($H$1)&gt;YEAR(TODAY())+1,YEAR($H$1)&lt;YEAR(TODAY()),$H36=""),"",IF(AND(YEAR($H$1)=YEAR(TODAY())+1,MONTH($H$1)&lt;=3),LOOKUP($H36,Year!$C$241:$CQ$241,Year!$C$242:$CQ$242),IF(MONTH($H$1)&lt;=4,LOOKUP($H36,Year!$C$7:$DV$7,Year!$C$8:$DV$8),IF(AND(MONTH($H$1)&gt;=5,MONTH($H$1)&lt;=8),LOOKUP($H36,Year!$C$79:$DV$79,Year!$C$80:$DV$80),IF(MONTH($H$1)&gt;=9,LOOKUP($H36,Year!$C$151:$DV$151,Year!$C$152:$DV$152))))))),"",IF(OR(AND(YEAR($H$1)=YEAR(TODAY())+1,MONTH($H$1)&gt;=4),YEAR($H$1)&gt;YEAR(TODAY())+1,YEAR($H$1)&lt;YEAR(TODAY()),$H36=""),"",IF(AND(YEAR($H$1)=YEAR(TODAY())+1,MONTH($H$1)&lt;=3),LOOKUP($H36,Year!$C$241:$CQ$241,Year!$C$242:$CQ$242),IF(MONTH($H$1)&lt;=4,LOOKUP($H36,Year!$C$7:$DV$7,Year!$C$8:$DV$8),IF(AND(MONTH($H$1)&gt;=5,MONTH($H$1)&lt;=8),LOOKUP($H36,Year!$C$79:$DV$79,Year!$C$80:$DV$80),IF(MONTH($H$1)&gt;=9,LOOKUP($H36,Year!$C$151:$DV$151,Year!$C$152:$DV$152)))))))</f>
        <v>0</v>
      </c>
      <c r="K36" s="81">
        <f ca="1">IF(ISNA(IF(OR(AND(YEAR($H$1)=YEAR(TODAY())+1,MONTH($H$1)&gt;=4),YEAR($H$1)&gt;YEAR(TODAY())+1,YEAR($H$1)&lt;YEAR(TODAY()),$H36=""),"",IF(AND(YEAR($H$1)=YEAR(TODAY())+1,MONTH($H$1)&lt;=3),LOOKUP($H36,Year!$C$241:$CQ$241,Year!$C$243:$CQ$243),IF(MONTH($H$1)&lt;=4,LOOKUP($H36,Year!$C$7:$DV$7,Year!$C$9:$DV$9),IF(AND(MONTH($H$1)&gt;=5,MONTH($H$1)&lt;=8),LOOKUP($H36,Year!$C$79:$DV$79,Year!$C$81:$DV$81),IF(MONTH($H$1)&gt;=9,LOOKUP($H36,Year!$C$151:$DV$151,Year!$C$153:$DV$153))))))),"",IF(OR(AND(YEAR($H$1)=YEAR(TODAY())+1,MONTH($H$1)&gt;=4),YEAR($H$1)&gt;YEAR(TODAY())+1,YEAR($H$1)&lt;YEAR(TODAY()),$H36=""),"",IF(AND(YEAR($H$1)=YEAR(TODAY())+1,MONTH($H$1)&lt;=3),LOOKUP($H36,Year!$C$241:$CQ$241,Year!$C$243:$CQ$243),IF(MONTH($H$1)&lt;=4,LOOKUP($H36,Year!$C$7:$DV$7,Year!$C$9:$DV$9),IF(AND(MONTH($H$1)&gt;=5,MONTH($H$1)&lt;=8),LOOKUP($H36,Year!$C$79:$DV$79,Year!$C$81:$DV$81),IF(MONTH($H$1)&gt;=9,LOOKUP($H36,Year!$C$151:$DV$151,Year!$C$153:$DV$153)))))))</f>
        <v>0</v>
      </c>
      <c r="L36" s="81">
        <f ca="1">IF(ISNA(IF(OR(AND(YEAR($H$1)=YEAR(TODAY())+1,MONTH($H$1)&gt;=4),YEAR($H$1)&gt;YEAR(TODAY())+1,YEAR($H$1)&lt;YEAR(TODAY()),$H36=""),"",IF(AND(YEAR($H$1)=YEAR(TODAY())+1,MONTH($H$1)&lt;=3),LOOKUP($H36,Year!$C$241:$CQ$241,Year!$C$244:$CQ$244),IF(MONTH($H$1)&lt;=4,LOOKUP($H36,Year!$C$7:$DV$7,Year!$C$10:$DV$10),IF(AND(MONTH($H$1)&gt;=5,MONTH($H$1)&lt;=8),LOOKUP($H36,Year!$C$79:$DV$79,Year!$C$82:$DV$82),IF(MONTH($H$1)&gt;=9,LOOKUP($H36,Year!$C$151:$DV$151,Year!$C$154:$DV$154))))))),"",IF(OR(AND(YEAR($H$1)=YEAR(TODAY())+1,MONTH($H$1)&gt;=4),YEAR($H$1)&gt;YEAR(TODAY())+1,YEAR($H$1)&lt;YEAR(TODAY()),$H36=""),"",IF(AND(YEAR($H$1)=YEAR(TODAY())+1,MONTH($H$1)&lt;=3),LOOKUP($H36,Year!$C$241:$CQ$241,Year!$C$244:$CQ$244),IF(MONTH($H$1)&lt;=4,LOOKUP($H36,Year!$C$7:$DV$7,Year!$C$10:$DV$10),IF(AND(MONTH($H$1)&gt;=5,MONTH($H$1)&lt;=8),LOOKUP($H36,Year!$C$79:$DV$79,Year!$C$82:$DV$82),IF(MONTH($H$1)&gt;=9,LOOKUP($H36,Year!$C$151:$DV$151,Year!$C$154:$DV$154)))))))</f>
        <v>0</v>
      </c>
      <c r="M36" s="171"/>
      <c r="N36" s="137">
        <f t="shared" si="11"/>
      </c>
      <c r="O36" s="75">
        <f t="shared" si="13"/>
      </c>
      <c r="P36" s="81">
        <f ca="1">IF(ISNA(IF(OR(AND(YEAR($N$1)=YEAR(TODAY())+1,MONTH($N$1)&gt;=4),YEAR($N$1)&gt;YEAR(TODAY())+1,YEAR($N$1)&lt;YEAR(TODAY()),$N36=""),"",IF(AND(YEAR($N$1)=YEAR(TODAY())+1,MONTH($N$1)&lt;=3),LOOKUP($N36,Year!$C$241:$CQ$241,Year!$C$242:$CQ$242),IF(MONTH($N$1)&lt;=4,LOOKUP($N36,Year!$C$7:$DV$7,Year!$C$8:$DV$8),IF(AND(MONTH($N$1)&gt;=5,MONTH($N$1)&lt;=8),LOOKUP($N36,Year!$C$79:$DV$79,Year!$C$80:$DV$80),IF(MONTH($N$1)&gt;=9,LOOKUP($N36,Year!$C$151:$DV$151,Year!$C$152:$DV$152))))))),"",IF(OR(AND(YEAR($N$1)=YEAR(TODAY())+1,MONTH($N$1)&gt;=4),YEAR($N$1)&gt;YEAR(TODAY())+1,YEAR($N$1)&lt;YEAR(TODAY()),$N36=""),"",IF(AND(YEAR($N$1)=YEAR(TODAY())+1,MONTH($N$1)&lt;=3),LOOKUP($N36,Year!$C$241:$CQ$241,Year!$C$242:$CQ$242),IF(MONTH($N$1)&lt;=4,LOOKUP($N36,Year!$C$7:$DV$7,Year!$C$8:$DV$8),IF(AND(MONTH($N$1)&gt;=5,MONTH($N$1)&lt;=8),LOOKUP($N36,Year!$C$79:$DV$79,Year!$C$80:$DV$80),IF(MONTH($N$1)&gt;=9,LOOKUP($N36,Year!$C$151:$DV$151,Year!$C$152:$DV$152)))))))</f>
      </c>
      <c r="Q36" s="81">
        <f ca="1">IF(ISNA(IF(OR(AND(YEAR($N$1)=YEAR(TODAY())+1,MONTH($N$1)&gt;=4),YEAR($N$1)&gt;YEAR(TODAY())+1,YEAR($N$1)&lt;YEAR(TODAY()),$N36=""),"",IF(AND(YEAR($N$1)=YEAR(TODAY())+1,MONTH($N$1)&lt;=3),LOOKUP($N36,Year!$C$241:$CQ$241,Year!$C$243:$CQ$243),IF(MONTH($N$1)&lt;=4,LOOKUP($N36,Year!$C$7:$DV$7,Year!$C$9:$DV$9),IF(AND(MONTH($N$1)&gt;=5,MONTH($N$1)&lt;=8),LOOKUP($N36,Year!$C$79:$DV$79,Year!$C$81:$DV$81),IF(MONTH($N$1)&gt;=9,LOOKUP($N36,Year!$C$151:$DV$151,Year!$C$153:$DV$153))))))),"",IF(OR(AND(YEAR($N$1)=YEAR(TODAY())+1,MONTH($N$1)&gt;=4),YEAR($N$1)&gt;YEAR(TODAY())+1,YEAR($N$1)&lt;YEAR(TODAY()),$N36=""),"",IF(AND(YEAR($N$1)=YEAR(TODAY())+1,MONTH($N$1)&lt;=3),LOOKUP($N36,Year!$C$241:$CQ$241,Year!$C$243:$CQ$243),IF(MONTH($N$1)&lt;=4,LOOKUP($N36,Year!$C$7:$DV$7,Year!$C$9:$DV$9),IF(AND(MONTH($N$1)&gt;=5,MONTH($N$1)&lt;=8),LOOKUP($N36,Year!$C$79:$DV$79,Year!$C$81:$DV$81),IF(MONTH($N$1)&gt;=9,LOOKUP($N36,Year!$C$151:$DV$151,Year!$C$153:$DV$153)))))))</f>
      </c>
      <c r="R36" s="81">
        <f ca="1">IF(ISNA(IF(OR(AND(YEAR($N$1)=YEAR(TODAY())+1,MONTH($N$1)&gt;=4),YEAR($N$1)&gt;YEAR(TODAY())+1,YEAR($N$1)&lt;YEAR(TODAY()),$N36=""),"",IF(AND(YEAR($N$1)=YEAR(TODAY())+1,MONTH($N$1)&lt;=3),LOOKUP($N36,Year!$C$241:$CQ$241,Year!$C$244:$CQ$244),IF(MONTH($N$1)&lt;=4,LOOKUP($N36,Year!$C$7:$DV$7,Year!$C$10:$DV$10),IF(AND(MONTH($N$1)&gt;=5,MONTH($N$1)&lt;=8),LOOKUP($N36,Year!$C$79:$DV$79,Year!$C$82:$DV$82),IF(MONTH($N$1)&gt;=9,LOOKUP($N36,Year!$C$151:$DV$151,Year!$C$154:$DV$154))))))),"",IF(OR(AND(YEAR($N$1)=YEAR(TODAY())+1,MONTH($N$1)&gt;=4),YEAR($N$1)&gt;YEAR(TODAY())+1,YEAR($N$1)&lt;YEAR(TODAY()),$N36=""),"",IF(AND(YEAR($N$1)=YEAR(TODAY())+1,MONTH($N$1)&lt;=3),LOOKUP($N36,Year!$C$241:$CQ$241,Year!$C$244:$CQ$244),IF(MONTH($N$1)&lt;=4,LOOKUP($N36,Year!$C$7:$DV$7,Year!$C$10:$DV$10),IF(AND(MONTH($N$1)&gt;=5,MONTH($N$1)&lt;=8),LOOKUP($N36,Year!$C$79:$DV$79,Year!$C$82:$DV$82),IF(MONTH($N$1)&gt;=9,LOOKUP($N36,Year!$C$151:$DV$151,Year!$C$154:$DV$154)))))))</f>
      </c>
    </row>
    <row r="37" spans="1:18" ht="13.5">
      <c r="A37" s="171"/>
      <c r="B37" s="137">
        <f t="shared" si="9"/>
      </c>
      <c r="C37" s="75">
        <f t="shared" si="14"/>
      </c>
      <c r="D37" s="81">
        <f ca="1">IF(ISNA(IF(OR(AND(YEAR($B$1)=YEAR(TODAY())+1,MONTH($B$1)&gt;=4),YEAR($B$1)&gt;YEAR(TODAY())+1,YEAR($B$1)&lt;YEAR(TODAY()),$B37=""),"",IF(AND(YEAR($B$1)=YEAR(TODAY())+1,MONTH($B$1)&lt;=3),LOOKUP($B37,Year!$C$241:$CQ$241,Year!$C$242:$CQ$242),IF(MONTH($B$1)&lt;=4,LOOKUP($B37,Year!$C$7:$DV$7,Year!$C$8:$DV$8),IF(AND(MONTH($B$1)&gt;=5,MONTH($B$1)&lt;=8),LOOKUP($B37,Year!$C$79:$DV$79,Year!$C$80:$DV$80),IF(MONTH($B$1)&gt;=9,LOOKUP($B37,Year!$C$151:$DV$151,Year!$C$152:$DV$152))))))),"",IF(OR(AND(YEAR($B$1)=YEAR(TODAY())+1,MONTH($B$1)&gt;=4),YEAR($B$1)&gt;YEAR(TODAY())+1,YEAR($B$1)&lt;YEAR(TODAY()),$B37=""),"",IF(AND(YEAR($B$1)=YEAR(TODAY())+1,MONTH($B$1)&lt;=3),LOOKUP($B37,Year!$C$241:$CQ$241,Year!$C$242:$CQ$242),IF(MONTH($B$1)&lt;=4,LOOKUP($B37,Year!$C$7:$DV$7,Year!$C$8:$DV$8),IF(AND(MONTH($B$1)&gt;=5,MONTH($B$1)&lt;=8),LOOKUP($B37,Year!$C$79:$DV$79,Year!$C$80:$DV$80),IF(MONTH($B$1)&gt;=9,LOOKUP($B37,Year!$C$151:$DV$151,Year!$C$152:$DV$152)))))))</f>
      </c>
      <c r="E37" s="81">
        <f ca="1">IF(ISNA(IF(OR(AND(YEAR($B$1)=YEAR(TODAY())+1,MONTH($B$1)&gt;=4),YEAR($B$1)&gt;YEAR(TODAY())+1,YEAR($B$1)&lt;YEAR(TODAY()),$B37=""),"",IF(AND(YEAR($B$1)=YEAR(TODAY())+1,MONTH($B$1)&lt;=3),LOOKUP($B37,Year!$C$241:$CQ$241,Year!$C$243:$CQ$243),IF(MONTH($B$1)&lt;=4,LOOKUP($B37,Year!$C$7:$DV$7,Year!$C$9:$DV$9),IF(AND(MONTH($B$1)&gt;=5,MONTH($B$1)&lt;=8),LOOKUP($B37,Year!$C$79:$DV$79,Year!$C$81:$DV$81),IF(MONTH($B$1)&gt;=9,LOOKUP($B37,Year!$C$151:$DV$151,Year!$C$153:$DV$153))))))),"",IF(OR(AND(YEAR($B$1)=YEAR(TODAY())+1,MONTH($B$1)&gt;=4),YEAR($B$1)&gt;YEAR(TODAY())+1,YEAR($B$1)&lt;YEAR(TODAY()),$B37=""),"",IF(AND(YEAR($B$1)=YEAR(TODAY())+1,MONTH($B$1)&lt;=3),LOOKUP($B37,Year!$C$241:$CQ$241,Year!$C$243:$CQ$243),IF(MONTH($B$1)&lt;=4,LOOKUP($B37,Year!$C$7:$DV$7,Year!$C$9:$DV$9),IF(AND(MONTH($B$1)&gt;=5,MONTH($B$1)&lt;=8),LOOKUP($B37,Year!$C$79:$DV$79,Year!$C$81:$DV$81),IF(MONTH($B$1)&gt;=9,LOOKUP($B37,Year!$C$151:$DV$151,Year!$C$153:$DV$153)))))))</f>
      </c>
      <c r="F37" s="81">
        <f ca="1">IF(ISNA(IF(OR(AND(YEAR($B$1)=YEAR(TODAY())+1,MONTH($B$1)&gt;=4),YEAR($B$1)&gt;YEAR(TODAY())+1,YEAR($B$1)&lt;YEAR(TODAY()),$B37=""),"",IF(AND(YEAR($B$1)=YEAR(TODAY())+1,MONTH($B$1)&lt;=3),LOOKUP($B37,Year!$C$241:$CQ$241,Year!$C$244:$CQ$244),IF(MONTH($B$1)&lt;=4,LOOKUP($B37,Year!$C$7:$DV$7,Year!$C$10:$DV$10),IF(AND(MONTH($B$1)&gt;=5,MONTH($B$1)&lt;=8),LOOKUP($B37,Year!$C$79:$DV$79,Year!$C$82:$DV$82),IF(MONTH($B$1)&gt;=9,LOOKUP($B37,Year!$C$151:$DV$151,Year!$C$154:$DV$154))))))),"",IF(OR(AND(YEAR($B$1)=YEAR(TODAY())+1,MONTH($B$1)&gt;=4),YEAR($B$1)&gt;YEAR(TODAY())+1,YEAR($B$1)&lt;YEAR(TODAY()),$B37=""),"",IF(AND(YEAR($B$1)=YEAR(TODAY())+1,MONTH($B$1)&lt;=3),LOOKUP($B37,Year!$C$241:$CQ$241,Year!$C$244:$CQ$244),IF(MONTH($B$1)&lt;=4,LOOKUP($B37,Year!$C$7:$DV$7,Year!$C$10:$DV$10),IF(AND(MONTH($B$1)&gt;=5,MONTH($B$1)&lt;=8),LOOKUP($B37,Year!$C$79:$DV$79,Year!$C$82:$DV$82),IF(MONTH($B$1)&gt;=9,LOOKUP($B37,Year!$C$151:$DV$151,Year!$C$154:$DV$154)))))))</f>
      </c>
      <c r="G37" s="171"/>
      <c r="H37" s="137">
        <f t="shared" si="10"/>
        <v>42753</v>
      </c>
      <c r="I37" s="75">
        <f t="shared" si="12"/>
        <v>4</v>
      </c>
      <c r="J37" s="81">
        <f ca="1">IF(ISNA(IF(OR(AND(YEAR($H$1)=YEAR(TODAY())+1,MONTH($H$1)&gt;=4),YEAR($H$1)&gt;YEAR(TODAY())+1,YEAR($H$1)&lt;YEAR(TODAY()),$H37=""),"",IF(AND(YEAR($H$1)=YEAR(TODAY())+1,MONTH($H$1)&lt;=3),LOOKUP($H37,Year!$C$241:$CQ$241,Year!$C$242:$CQ$242),IF(MONTH($H$1)&lt;=4,LOOKUP($H37,Year!$C$7:$DV$7,Year!$C$8:$DV$8),IF(AND(MONTH($H$1)&gt;=5,MONTH($H$1)&lt;=8),LOOKUP($H37,Year!$C$79:$DV$79,Year!$C$80:$DV$80),IF(MONTH($H$1)&gt;=9,LOOKUP($H37,Year!$C$151:$DV$151,Year!$C$152:$DV$152))))))),"",IF(OR(AND(YEAR($H$1)=YEAR(TODAY())+1,MONTH($H$1)&gt;=4),YEAR($H$1)&gt;YEAR(TODAY())+1,YEAR($H$1)&lt;YEAR(TODAY()),$H37=""),"",IF(AND(YEAR($H$1)=YEAR(TODAY())+1,MONTH($H$1)&lt;=3),LOOKUP($H37,Year!$C$241:$CQ$241,Year!$C$242:$CQ$242),IF(MONTH($H$1)&lt;=4,LOOKUP($H37,Year!$C$7:$DV$7,Year!$C$8:$DV$8),IF(AND(MONTH($H$1)&gt;=5,MONTH($H$1)&lt;=8),LOOKUP($H37,Year!$C$79:$DV$79,Year!$C$80:$DV$80),IF(MONTH($H$1)&gt;=9,LOOKUP($H37,Year!$C$151:$DV$151,Year!$C$152:$DV$152)))))))</f>
        <v>0</v>
      </c>
      <c r="K37" s="81">
        <f ca="1">IF(ISNA(IF(OR(AND(YEAR($H$1)=YEAR(TODAY())+1,MONTH($H$1)&gt;=4),YEAR($H$1)&gt;YEAR(TODAY())+1,YEAR($H$1)&lt;YEAR(TODAY()),$H37=""),"",IF(AND(YEAR($H$1)=YEAR(TODAY())+1,MONTH($H$1)&lt;=3),LOOKUP($H37,Year!$C$241:$CQ$241,Year!$C$243:$CQ$243),IF(MONTH($H$1)&lt;=4,LOOKUP($H37,Year!$C$7:$DV$7,Year!$C$9:$DV$9),IF(AND(MONTH($H$1)&gt;=5,MONTH($H$1)&lt;=8),LOOKUP($H37,Year!$C$79:$DV$79,Year!$C$81:$DV$81),IF(MONTH($H$1)&gt;=9,LOOKUP($H37,Year!$C$151:$DV$151,Year!$C$153:$DV$153))))))),"",IF(OR(AND(YEAR($H$1)=YEAR(TODAY())+1,MONTH($H$1)&gt;=4),YEAR($H$1)&gt;YEAR(TODAY())+1,YEAR($H$1)&lt;YEAR(TODAY()),$H37=""),"",IF(AND(YEAR($H$1)=YEAR(TODAY())+1,MONTH($H$1)&lt;=3),LOOKUP($H37,Year!$C$241:$CQ$241,Year!$C$243:$CQ$243),IF(MONTH($H$1)&lt;=4,LOOKUP($H37,Year!$C$7:$DV$7,Year!$C$9:$DV$9),IF(AND(MONTH($H$1)&gt;=5,MONTH($H$1)&lt;=8),LOOKUP($H37,Year!$C$79:$DV$79,Year!$C$81:$DV$81),IF(MONTH($H$1)&gt;=9,LOOKUP($H37,Year!$C$151:$DV$151,Year!$C$153:$DV$153)))))))</f>
        <v>0</v>
      </c>
      <c r="L37" s="81">
        <f ca="1">IF(ISNA(IF(OR(AND(YEAR($H$1)=YEAR(TODAY())+1,MONTH($H$1)&gt;=4),YEAR($H$1)&gt;YEAR(TODAY())+1,YEAR($H$1)&lt;YEAR(TODAY()),$H37=""),"",IF(AND(YEAR($H$1)=YEAR(TODAY())+1,MONTH($H$1)&lt;=3),LOOKUP($H37,Year!$C$241:$CQ$241,Year!$C$244:$CQ$244),IF(MONTH($H$1)&lt;=4,LOOKUP($H37,Year!$C$7:$DV$7,Year!$C$10:$DV$10),IF(AND(MONTH($H$1)&gt;=5,MONTH($H$1)&lt;=8),LOOKUP($H37,Year!$C$79:$DV$79,Year!$C$82:$DV$82),IF(MONTH($H$1)&gt;=9,LOOKUP($H37,Year!$C$151:$DV$151,Year!$C$154:$DV$154))))))),"",IF(OR(AND(YEAR($H$1)=YEAR(TODAY())+1,MONTH($H$1)&gt;=4),YEAR($H$1)&gt;YEAR(TODAY())+1,YEAR($H$1)&lt;YEAR(TODAY()),$H37=""),"",IF(AND(YEAR($H$1)=YEAR(TODAY())+1,MONTH($H$1)&lt;=3),LOOKUP($H37,Year!$C$241:$CQ$241,Year!$C$244:$CQ$244),IF(MONTH($H$1)&lt;=4,LOOKUP($H37,Year!$C$7:$DV$7,Year!$C$10:$DV$10),IF(AND(MONTH($H$1)&gt;=5,MONTH($H$1)&lt;=8),LOOKUP($H37,Year!$C$79:$DV$79,Year!$C$82:$DV$82),IF(MONTH($H$1)&gt;=9,LOOKUP($H37,Year!$C$151:$DV$151,Year!$C$154:$DV$154)))))))</f>
        <v>0</v>
      </c>
      <c r="M37" s="171"/>
      <c r="N37" s="137">
        <f t="shared" si="11"/>
      </c>
      <c r="O37" s="75">
        <f t="shared" si="13"/>
      </c>
      <c r="P37" s="81">
        <f ca="1">IF(ISNA(IF(OR(AND(YEAR($N$1)=YEAR(TODAY())+1,MONTH($N$1)&gt;=4),YEAR($N$1)&gt;YEAR(TODAY())+1,YEAR($N$1)&lt;YEAR(TODAY()),$N37=""),"",IF(AND(YEAR($N$1)=YEAR(TODAY())+1,MONTH($N$1)&lt;=3),LOOKUP($N37,Year!$C$241:$CQ$241,Year!$C$242:$CQ$242),IF(MONTH($N$1)&lt;=4,LOOKUP($N37,Year!$C$7:$DV$7,Year!$C$8:$DV$8),IF(AND(MONTH($N$1)&gt;=5,MONTH($N$1)&lt;=8),LOOKUP($N37,Year!$C$79:$DV$79,Year!$C$80:$DV$80),IF(MONTH($N$1)&gt;=9,LOOKUP($N37,Year!$C$151:$DV$151,Year!$C$152:$DV$152))))))),"",IF(OR(AND(YEAR($N$1)=YEAR(TODAY())+1,MONTH($N$1)&gt;=4),YEAR($N$1)&gt;YEAR(TODAY())+1,YEAR($N$1)&lt;YEAR(TODAY()),$N37=""),"",IF(AND(YEAR($N$1)=YEAR(TODAY())+1,MONTH($N$1)&lt;=3),LOOKUP($N37,Year!$C$241:$CQ$241,Year!$C$242:$CQ$242),IF(MONTH($N$1)&lt;=4,LOOKUP($N37,Year!$C$7:$DV$7,Year!$C$8:$DV$8),IF(AND(MONTH($N$1)&gt;=5,MONTH($N$1)&lt;=8),LOOKUP($N37,Year!$C$79:$DV$79,Year!$C$80:$DV$80),IF(MONTH($N$1)&gt;=9,LOOKUP($N37,Year!$C$151:$DV$151,Year!$C$152:$DV$152)))))))</f>
      </c>
      <c r="Q37" s="81">
        <f ca="1">IF(ISNA(IF(OR(AND(YEAR($N$1)=YEAR(TODAY())+1,MONTH($N$1)&gt;=4),YEAR($N$1)&gt;YEAR(TODAY())+1,YEAR($N$1)&lt;YEAR(TODAY()),$N37=""),"",IF(AND(YEAR($N$1)=YEAR(TODAY())+1,MONTH($N$1)&lt;=3),LOOKUP($N37,Year!$C$241:$CQ$241,Year!$C$243:$CQ$243),IF(MONTH($N$1)&lt;=4,LOOKUP($N37,Year!$C$7:$DV$7,Year!$C$9:$DV$9),IF(AND(MONTH($N$1)&gt;=5,MONTH($N$1)&lt;=8),LOOKUP($N37,Year!$C$79:$DV$79,Year!$C$81:$DV$81),IF(MONTH($N$1)&gt;=9,LOOKUP($N37,Year!$C$151:$DV$151,Year!$C$153:$DV$153))))))),"",IF(OR(AND(YEAR($N$1)=YEAR(TODAY())+1,MONTH($N$1)&gt;=4),YEAR($N$1)&gt;YEAR(TODAY())+1,YEAR($N$1)&lt;YEAR(TODAY()),$N37=""),"",IF(AND(YEAR($N$1)=YEAR(TODAY())+1,MONTH($N$1)&lt;=3),LOOKUP($N37,Year!$C$241:$CQ$241,Year!$C$243:$CQ$243),IF(MONTH($N$1)&lt;=4,LOOKUP($N37,Year!$C$7:$DV$7,Year!$C$9:$DV$9),IF(AND(MONTH($N$1)&gt;=5,MONTH($N$1)&lt;=8),LOOKUP($N37,Year!$C$79:$DV$79,Year!$C$81:$DV$81),IF(MONTH($N$1)&gt;=9,LOOKUP($N37,Year!$C$151:$DV$151,Year!$C$153:$DV$153)))))))</f>
      </c>
      <c r="R37" s="81">
        <f ca="1">IF(ISNA(IF(OR(AND(YEAR($N$1)=YEAR(TODAY())+1,MONTH($N$1)&gt;=4),YEAR($N$1)&gt;YEAR(TODAY())+1,YEAR($N$1)&lt;YEAR(TODAY()),$N37=""),"",IF(AND(YEAR($N$1)=YEAR(TODAY())+1,MONTH($N$1)&lt;=3),LOOKUP($N37,Year!$C$241:$CQ$241,Year!$C$244:$CQ$244),IF(MONTH($N$1)&lt;=4,LOOKUP($N37,Year!$C$7:$DV$7,Year!$C$10:$DV$10),IF(AND(MONTH($N$1)&gt;=5,MONTH($N$1)&lt;=8),LOOKUP($N37,Year!$C$79:$DV$79,Year!$C$82:$DV$82),IF(MONTH($N$1)&gt;=9,LOOKUP($N37,Year!$C$151:$DV$151,Year!$C$154:$DV$154))))))),"",IF(OR(AND(YEAR($N$1)=YEAR(TODAY())+1,MONTH($N$1)&gt;=4),YEAR($N$1)&gt;YEAR(TODAY())+1,YEAR($N$1)&lt;YEAR(TODAY()),$N37=""),"",IF(AND(YEAR($N$1)=YEAR(TODAY())+1,MONTH($N$1)&lt;=3),LOOKUP($N37,Year!$C$241:$CQ$241,Year!$C$244:$CQ$244),IF(MONTH($N$1)&lt;=4,LOOKUP($N37,Year!$C$7:$DV$7,Year!$C$10:$DV$10),IF(AND(MONTH($N$1)&gt;=5,MONTH($N$1)&lt;=8),LOOKUP($N37,Year!$C$79:$DV$79,Year!$C$82:$DV$82),IF(MONTH($N$1)&gt;=9,LOOKUP($N37,Year!$C$151:$DV$151,Year!$C$154:$DV$154)))))))</f>
      </c>
    </row>
    <row r="38" spans="1:18" ht="13.5">
      <c r="A38" s="176"/>
      <c r="B38" s="137">
        <f t="shared" si="9"/>
      </c>
      <c r="C38" s="75">
        <f t="shared" si="14"/>
      </c>
      <c r="D38" s="81">
        <f ca="1">IF(ISNA(IF(OR(AND(YEAR($B$1)=YEAR(TODAY())+1,MONTH($B$1)&gt;=4),YEAR($B$1)&gt;YEAR(TODAY())+1,YEAR($B$1)&lt;YEAR(TODAY()),$B38=""),"",IF(AND(YEAR($B$1)=YEAR(TODAY())+1,MONTH($B$1)&lt;=3),LOOKUP($B38,Year!$C$241:$CQ$241,Year!$C$242:$CQ$242),IF(MONTH($B$1)&lt;=4,LOOKUP($B38,Year!$C$7:$DV$7,Year!$C$8:$DV$8),IF(AND(MONTH($B$1)&gt;=5,MONTH($B$1)&lt;=8),LOOKUP($B38,Year!$C$79:$DV$79,Year!$C$80:$DV$80),IF(MONTH($B$1)&gt;=9,LOOKUP($B38,Year!$C$151:$DV$151,Year!$C$152:$DV$152))))))),"",IF(OR(AND(YEAR($B$1)=YEAR(TODAY())+1,MONTH($B$1)&gt;=4),YEAR($B$1)&gt;YEAR(TODAY())+1,YEAR($B$1)&lt;YEAR(TODAY()),$B38=""),"",IF(AND(YEAR($B$1)=YEAR(TODAY())+1,MONTH($B$1)&lt;=3),LOOKUP($B38,Year!$C$241:$CQ$241,Year!$C$242:$CQ$242),IF(MONTH($B$1)&lt;=4,LOOKUP($B38,Year!$C$7:$DV$7,Year!$C$8:$DV$8),IF(AND(MONTH($B$1)&gt;=5,MONTH($B$1)&lt;=8),LOOKUP($B38,Year!$C$79:$DV$79,Year!$C$80:$DV$80),IF(MONTH($B$1)&gt;=9,LOOKUP($B38,Year!$C$151:$DV$151,Year!$C$152:$DV$152)))))))</f>
      </c>
      <c r="E38" s="81">
        <f ca="1">IF(ISNA(IF(OR(AND(YEAR($B$1)=YEAR(TODAY())+1,MONTH($B$1)&gt;=4),YEAR($B$1)&gt;YEAR(TODAY())+1,YEAR($B$1)&lt;YEAR(TODAY()),$B38=""),"",IF(AND(YEAR($B$1)=YEAR(TODAY())+1,MONTH($B$1)&lt;=3),LOOKUP($B38,Year!$C$241:$CQ$241,Year!$C$243:$CQ$243),IF(MONTH($B$1)&lt;=4,LOOKUP($B38,Year!$C$7:$DV$7,Year!$C$9:$DV$9),IF(AND(MONTH($B$1)&gt;=5,MONTH($B$1)&lt;=8),LOOKUP($B38,Year!$C$79:$DV$79,Year!$C$81:$DV$81),IF(MONTH($B$1)&gt;=9,LOOKUP($B38,Year!$C$151:$DV$151,Year!$C$153:$DV$153))))))),"",IF(OR(AND(YEAR($B$1)=YEAR(TODAY())+1,MONTH($B$1)&gt;=4),YEAR($B$1)&gt;YEAR(TODAY())+1,YEAR($B$1)&lt;YEAR(TODAY()),$B38=""),"",IF(AND(YEAR($B$1)=YEAR(TODAY())+1,MONTH($B$1)&lt;=3),LOOKUP($B38,Year!$C$241:$CQ$241,Year!$C$243:$CQ$243),IF(MONTH($B$1)&lt;=4,LOOKUP($B38,Year!$C$7:$DV$7,Year!$C$9:$DV$9),IF(AND(MONTH($B$1)&gt;=5,MONTH($B$1)&lt;=8),LOOKUP($B38,Year!$C$79:$DV$79,Year!$C$81:$DV$81),IF(MONTH($B$1)&gt;=9,LOOKUP($B38,Year!$C$151:$DV$151,Year!$C$153:$DV$153)))))))</f>
      </c>
      <c r="F38" s="81">
        <f ca="1">IF(ISNA(IF(OR(AND(YEAR($B$1)=YEAR(TODAY())+1,MONTH($B$1)&gt;=4),YEAR($B$1)&gt;YEAR(TODAY())+1,YEAR($B$1)&lt;YEAR(TODAY()),$B38=""),"",IF(AND(YEAR($B$1)=YEAR(TODAY())+1,MONTH($B$1)&lt;=3),LOOKUP($B38,Year!$C$241:$CQ$241,Year!$C$244:$CQ$244),IF(MONTH($B$1)&lt;=4,LOOKUP($B38,Year!$C$7:$DV$7,Year!$C$10:$DV$10),IF(AND(MONTH($B$1)&gt;=5,MONTH($B$1)&lt;=8),LOOKUP($B38,Year!$C$79:$DV$79,Year!$C$82:$DV$82),IF(MONTH($B$1)&gt;=9,LOOKUP($B38,Year!$C$151:$DV$151,Year!$C$154:$DV$154))))))),"",IF(OR(AND(YEAR($B$1)=YEAR(TODAY())+1,MONTH($B$1)&gt;=4),YEAR($B$1)&gt;YEAR(TODAY())+1,YEAR($B$1)&lt;YEAR(TODAY()),$B38=""),"",IF(AND(YEAR($B$1)=YEAR(TODAY())+1,MONTH($B$1)&lt;=3),LOOKUP($B38,Year!$C$241:$CQ$241,Year!$C$244:$CQ$244),IF(MONTH($B$1)&lt;=4,LOOKUP($B38,Year!$C$7:$DV$7,Year!$C$10:$DV$10),IF(AND(MONTH($B$1)&gt;=5,MONTH($B$1)&lt;=8),LOOKUP($B38,Year!$C$79:$DV$79,Year!$C$82:$DV$82),IF(MONTH($B$1)&gt;=9,LOOKUP($B38,Year!$C$151:$DV$151,Year!$C$154:$DV$154)))))))</f>
      </c>
      <c r="G38" s="176"/>
      <c r="H38" s="137">
        <f t="shared" si="10"/>
        <v>42754</v>
      </c>
      <c r="I38" s="75">
        <f t="shared" si="12"/>
        <v>5</v>
      </c>
      <c r="J38" s="81">
        <f ca="1">IF(ISNA(IF(OR(AND(YEAR($H$1)=YEAR(TODAY())+1,MONTH($H$1)&gt;=4),YEAR($H$1)&gt;YEAR(TODAY())+1,YEAR($H$1)&lt;YEAR(TODAY()),$H38=""),"",IF(AND(YEAR($H$1)=YEAR(TODAY())+1,MONTH($H$1)&lt;=3),LOOKUP($H38,Year!$C$241:$CQ$241,Year!$C$242:$CQ$242),IF(MONTH($H$1)&lt;=4,LOOKUP($H38,Year!$C$7:$DV$7,Year!$C$8:$DV$8),IF(AND(MONTH($H$1)&gt;=5,MONTH($H$1)&lt;=8),LOOKUP($H38,Year!$C$79:$DV$79,Year!$C$80:$DV$80),IF(MONTH($H$1)&gt;=9,LOOKUP($H38,Year!$C$151:$DV$151,Year!$C$152:$DV$152))))))),"",IF(OR(AND(YEAR($H$1)=YEAR(TODAY())+1,MONTH($H$1)&gt;=4),YEAR($H$1)&gt;YEAR(TODAY())+1,YEAR($H$1)&lt;YEAR(TODAY()),$H38=""),"",IF(AND(YEAR($H$1)=YEAR(TODAY())+1,MONTH($H$1)&lt;=3),LOOKUP($H38,Year!$C$241:$CQ$241,Year!$C$242:$CQ$242),IF(MONTH($H$1)&lt;=4,LOOKUP($H38,Year!$C$7:$DV$7,Year!$C$8:$DV$8),IF(AND(MONTH($H$1)&gt;=5,MONTH($H$1)&lt;=8),LOOKUP($H38,Year!$C$79:$DV$79,Year!$C$80:$DV$80),IF(MONTH($H$1)&gt;=9,LOOKUP($H38,Year!$C$151:$DV$151,Year!$C$152:$DV$152)))))))</f>
        <v>0</v>
      </c>
      <c r="K38" s="81">
        <f ca="1">IF(ISNA(IF(OR(AND(YEAR($H$1)=YEAR(TODAY())+1,MONTH($H$1)&gt;=4),YEAR($H$1)&gt;YEAR(TODAY())+1,YEAR($H$1)&lt;YEAR(TODAY()),$H38=""),"",IF(AND(YEAR($H$1)=YEAR(TODAY())+1,MONTH($H$1)&lt;=3),LOOKUP($H38,Year!$C$241:$CQ$241,Year!$C$243:$CQ$243),IF(MONTH($H$1)&lt;=4,LOOKUP($H38,Year!$C$7:$DV$7,Year!$C$9:$DV$9),IF(AND(MONTH($H$1)&gt;=5,MONTH($H$1)&lt;=8),LOOKUP($H38,Year!$C$79:$DV$79,Year!$C$81:$DV$81),IF(MONTH($H$1)&gt;=9,LOOKUP($H38,Year!$C$151:$DV$151,Year!$C$153:$DV$153))))))),"",IF(OR(AND(YEAR($H$1)=YEAR(TODAY())+1,MONTH($H$1)&gt;=4),YEAR($H$1)&gt;YEAR(TODAY())+1,YEAR($H$1)&lt;YEAR(TODAY()),$H38=""),"",IF(AND(YEAR($H$1)=YEAR(TODAY())+1,MONTH($H$1)&lt;=3),LOOKUP($H38,Year!$C$241:$CQ$241,Year!$C$243:$CQ$243),IF(MONTH($H$1)&lt;=4,LOOKUP($H38,Year!$C$7:$DV$7,Year!$C$9:$DV$9),IF(AND(MONTH($H$1)&gt;=5,MONTH($H$1)&lt;=8),LOOKUP($H38,Year!$C$79:$DV$79,Year!$C$81:$DV$81),IF(MONTH($H$1)&gt;=9,LOOKUP($H38,Year!$C$151:$DV$151,Year!$C$153:$DV$153)))))))</f>
        <v>0</v>
      </c>
      <c r="L38" s="81">
        <f ca="1">IF(ISNA(IF(OR(AND(YEAR($H$1)=YEAR(TODAY())+1,MONTH($H$1)&gt;=4),YEAR($H$1)&gt;YEAR(TODAY())+1,YEAR($H$1)&lt;YEAR(TODAY()),$H38=""),"",IF(AND(YEAR($H$1)=YEAR(TODAY())+1,MONTH($H$1)&lt;=3),LOOKUP($H38,Year!$C$241:$CQ$241,Year!$C$244:$CQ$244),IF(MONTH($H$1)&lt;=4,LOOKUP($H38,Year!$C$7:$DV$7,Year!$C$10:$DV$10),IF(AND(MONTH($H$1)&gt;=5,MONTH($H$1)&lt;=8),LOOKUP($H38,Year!$C$79:$DV$79,Year!$C$82:$DV$82),IF(MONTH($H$1)&gt;=9,LOOKUP($H38,Year!$C$151:$DV$151,Year!$C$154:$DV$154))))))),"",IF(OR(AND(YEAR($H$1)=YEAR(TODAY())+1,MONTH($H$1)&gt;=4),YEAR($H$1)&gt;YEAR(TODAY())+1,YEAR($H$1)&lt;YEAR(TODAY()),$H38=""),"",IF(AND(YEAR($H$1)=YEAR(TODAY())+1,MONTH($H$1)&lt;=3),LOOKUP($H38,Year!$C$241:$CQ$241,Year!$C$244:$CQ$244),IF(MONTH($H$1)&lt;=4,LOOKUP($H38,Year!$C$7:$DV$7,Year!$C$10:$DV$10),IF(AND(MONTH($H$1)&gt;=5,MONTH($H$1)&lt;=8),LOOKUP($H38,Year!$C$79:$DV$79,Year!$C$82:$DV$82),IF(MONTH($H$1)&gt;=9,LOOKUP($H38,Year!$C$151:$DV$151,Year!$C$154:$DV$154)))))))</f>
        <v>0</v>
      </c>
      <c r="M38" s="176"/>
      <c r="N38" s="137">
        <f t="shared" si="11"/>
      </c>
      <c r="O38" s="75">
        <f t="shared" si="13"/>
      </c>
      <c r="P38" s="81">
        <f ca="1">IF(ISNA(IF(OR(AND(YEAR($N$1)=YEAR(TODAY())+1,MONTH($N$1)&gt;=4),YEAR($N$1)&gt;YEAR(TODAY())+1,YEAR($N$1)&lt;YEAR(TODAY()),$N38=""),"",IF(AND(YEAR($N$1)=YEAR(TODAY())+1,MONTH($N$1)&lt;=3),LOOKUP($N38,Year!$C$241:$CQ$241,Year!$C$242:$CQ$242),IF(MONTH($N$1)&lt;=4,LOOKUP($N38,Year!$C$7:$DV$7,Year!$C$8:$DV$8),IF(AND(MONTH($N$1)&gt;=5,MONTH($N$1)&lt;=8),LOOKUP($N38,Year!$C$79:$DV$79,Year!$C$80:$DV$80),IF(MONTH($N$1)&gt;=9,LOOKUP($N38,Year!$C$151:$DV$151,Year!$C$152:$DV$152))))))),"",IF(OR(AND(YEAR($N$1)=YEAR(TODAY())+1,MONTH($N$1)&gt;=4),YEAR($N$1)&gt;YEAR(TODAY())+1,YEAR($N$1)&lt;YEAR(TODAY()),$N38=""),"",IF(AND(YEAR($N$1)=YEAR(TODAY())+1,MONTH($N$1)&lt;=3),LOOKUP($N38,Year!$C$241:$CQ$241,Year!$C$242:$CQ$242),IF(MONTH($N$1)&lt;=4,LOOKUP($N38,Year!$C$7:$DV$7,Year!$C$8:$DV$8),IF(AND(MONTH($N$1)&gt;=5,MONTH($N$1)&lt;=8),LOOKUP($N38,Year!$C$79:$DV$79,Year!$C$80:$DV$80),IF(MONTH($N$1)&gt;=9,LOOKUP($N38,Year!$C$151:$DV$151,Year!$C$152:$DV$152)))))))</f>
      </c>
      <c r="Q38" s="81">
        <f ca="1">IF(ISNA(IF(OR(AND(YEAR($N$1)=YEAR(TODAY())+1,MONTH($N$1)&gt;=4),YEAR($N$1)&gt;YEAR(TODAY())+1,YEAR($N$1)&lt;YEAR(TODAY()),$N38=""),"",IF(AND(YEAR($N$1)=YEAR(TODAY())+1,MONTH($N$1)&lt;=3),LOOKUP($N38,Year!$C$241:$CQ$241,Year!$C$243:$CQ$243),IF(MONTH($N$1)&lt;=4,LOOKUP($N38,Year!$C$7:$DV$7,Year!$C$9:$DV$9),IF(AND(MONTH($N$1)&gt;=5,MONTH($N$1)&lt;=8),LOOKUP($N38,Year!$C$79:$DV$79,Year!$C$81:$DV$81),IF(MONTH($N$1)&gt;=9,LOOKUP($N38,Year!$C$151:$DV$151,Year!$C$153:$DV$153))))))),"",IF(OR(AND(YEAR($N$1)=YEAR(TODAY())+1,MONTH($N$1)&gt;=4),YEAR($N$1)&gt;YEAR(TODAY())+1,YEAR($N$1)&lt;YEAR(TODAY()),$N38=""),"",IF(AND(YEAR($N$1)=YEAR(TODAY())+1,MONTH($N$1)&lt;=3),LOOKUP($N38,Year!$C$241:$CQ$241,Year!$C$243:$CQ$243),IF(MONTH($N$1)&lt;=4,LOOKUP($N38,Year!$C$7:$DV$7,Year!$C$9:$DV$9),IF(AND(MONTH($N$1)&gt;=5,MONTH($N$1)&lt;=8),LOOKUP($N38,Year!$C$79:$DV$79,Year!$C$81:$DV$81),IF(MONTH($N$1)&gt;=9,LOOKUP($N38,Year!$C$151:$DV$151,Year!$C$153:$DV$153)))))))</f>
      </c>
      <c r="R38" s="81">
        <f ca="1">IF(ISNA(IF(OR(AND(YEAR($N$1)=YEAR(TODAY())+1,MONTH($N$1)&gt;=4),YEAR($N$1)&gt;YEAR(TODAY())+1,YEAR($N$1)&lt;YEAR(TODAY()),$N38=""),"",IF(AND(YEAR($N$1)=YEAR(TODAY())+1,MONTH($N$1)&lt;=3),LOOKUP($N38,Year!$C$241:$CQ$241,Year!$C$244:$CQ$244),IF(MONTH($N$1)&lt;=4,LOOKUP($N38,Year!$C$7:$DV$7,Year!$C$10:$DV$10),IF(AND(MONTH($N$1)&gt;=5,MONTH($N$1)&lt;=8),LOOKUP($N38,Year!$C$79:$DV$79,Year!$C$82:$DV$82),IF(MONTH($N$1)&gt;=9,LOOKUP($N38,Year!$C$151:$DV$151,Year!$C$154:$DV$154))))))),"",IF(OR(AND(YEAR($N$1)=YEAR(TODAY())+1,MONTH($N$1)&gt;=4),YEAR($N$1)&gt;YEAR(TODAY())+1,YEAR($N$1)&lt;YEAR(TODAY()),$N38=""),"",IF(AND(YEAR($N$1)=YEAR(TODAY())+1,MONTH($N$1)&lt;=3),LOOKUP($N38,Year!$C$241:$CQ$241,Year!$C$244:$CQ$244),IF(MONTH($N$1)&lt;=4,LOOKUP($N38,Year!$C$7:$DV$7,Year!$C$10:$DV$10),IF(AND(MONTH($N$1)&gt;=5,MONTH($N$1)&lt;=8),LOOKUP($N38,Year!$C$79:$DV$79,Year!$C$82:$DV$82),IF(MONTH($N$1)&gt;=9,LOOKUP($N38,Year!$C$151:$DV$151,Year!$C$154:$DV$154)))))))</f>
      </c>
    </row>
    <row r="39" spans="1:18" ht="13.5">
      <c r="A39" s="177"/>
      <c r="B39" s="137">
        <f t="shared" si="9"/>
      </c>
      <c r="C39" s="75">
        <f t="shared" si="14"/>
      </c>
      <c r="D39" s="81">
        <f ca="1">IF(ISNA(IF(OR(AND(YEAR($B$1)=YEAR(TODAY())+1,MONTH($B$1)&gt;=4),YEAR($B$1)&gt;YEAR(TODAY())+1,YEAR($B$1)&lt;YEAR(TODAY()),$B39=""),"",IF(AND(YEAR($B$1)=YEAR(TODAY())+1,MONTH($B$1)&lt;=3),LOOKUP($B39,Year!$C$241:$CQ$241,Year!$C$242:$CQ$242),IF(MONTH($B$1)&lt;=4,LOOKUP($B39,Year!$C$7:$DV$7,Year!$C$8:$DV$8),IF(AND(MONTH($B$1)&gt;=5,MONTH($B$1)&lt;=8),LOOKUP($B39,Year!$C$79:$DV$79,Year!$C$80:$DV$80),IF(MONTH($B$1)&gt;=9,LOOKUP($B39,Year!$C$151:$DV$151,Year!$C$152:$DV$152))))))),"",IF(OR(AND(YEAR($B$1)=YEAR(TODAY())+1,MONTH($B$1)&gt;=4),YEAR($B$1)&gt;YEAR(TODAY())+1,YEAR($B$1)&lt;YEAR(TODAY()),$B39=""),"",IF(AND(YEAR($B$1)=YEAR(TODAY())+1,MONTH($B$1)&lt;=3),LOOKUP($B39,Year!$C$241:$CQ$241,Year!$C$242:$CQ$242),IF(MONTH($B$1)&lt;=4,LOOKUP($B39,Year!$C$7:$DV$7,Year!$C$8:$DV$8),IF(AND(MONTH($B$1)&gt;=5,MONTH($B$1)&lt;=8),LOOKUP($B39,Year!$C$79:$DV$79,Year!$C$80:$DV$80),IF(MONTH($B$1)&gt;=9,LOOKUP($B39,Year!$C$151:$DV$151,Year!$C$152:$DV$152)))))))</f>
      </c>
      <c r="E39" s="81">
        <f ca="1">IF(ISNA(IF(OR(AND(YEAR($B$1)=YEAR(TODAY())+1,MONTH($B$1)&gt;=4),YEAR($B$1)&gt;YEAR(TODAY())+1,YEAR($B$1)&lt;YEAR(TODAY()),$B39=""),"",IF(AND(YEAR($B$1)=YEAR(TODAY())+1,MONTH($B$1)&lt;=3),LOOKUP($B39,Year!$C$241:$CQ$241,Year!$C$243:$CQ$243),IF(MONTH($B$1)&lt;=4,LOOKUP($B39,Year!$C$7:$DV$7,Year!$C$9:$DV$9),IF(AND(MONTH($B$1)&gt;=5,MONTH($B$1)&lt;=8),LOOKUP($B39,Year!$C$79:$DV$79,Year!$C$81:$DV$81),IF(MONTH($B$1)&gt;=9,LOOKUP($B39,Year!$C$151:$DV$151,Year!$C$153:$DV$153))))))),"",IF(OR(AND(YEAR($B$1)=YEAR(TODAY())+1,MONTH($B$1)&gt;=4),YEAR($B$1)&gt;YEAR(TODAY())+1,YEAR($B$1)&lt;YEAR(TODAY()),$B39=""),"",IF(AND(YEAR($B$1)=YEAR(TODAY())+1,MONTH($B$1)&lt;=3),LOOKUP($B39,Year!$C$241:$CQ$241,Year!$C$243:$CQ$243),IF(MONTH($B$1)&lt;=4,LOOKUP($B39,Year!$C$7:$DV$7,Year!$C$9:$DV$9),IF(AND(MONTH($B$1)&gt;=5,MONTH($B$1)&lt;=8),LOOKUP($B39,Year!$C$79:$DV$79,Year!$C$81:$DV$81),IF(MONTH($B$1)&gt;=9,LOOKUP($B39,Year!$C$151:$DV$151,Year!$C$153:$DV$153)))))))</f>
      </c>
      <c r="F39" s="81">
        <f ca="1">IF(ISNA(IF(OR(AND(YEAR($B$1)=YEAR(TODAY())+1,MONTH($B$1)&gt;=4),YEAR($B$1)&gt;YEAR(TODAY())+1,YEAR($B$1)&lt;YEAR(TODAY()),$B39=""),"",IF(AND(YEAR($B$1)=YEAR(TODAY())+1,MONTH($B$1)&lt;=3),LOOKUP($B39,Year!$C$241:$CQ$241,Year!$C$244:$CQ$244),IF(MONTH($B$1)&lt;=4,LOOKUP($B39,Year!$C$7:$DV$7,Year!$C$10:$DV$10),IF(AND(MONTH($B$1)&gt;=5,MONTH($B$1)&lt;=8),LOOKUP($B39,Year!$C$79:$DV$79,Year!$C$82:$DV$82),IF(MONTH($B$1)&gt;=9,LOOKUP($B39,Year!$C$151:$DV$151,Year!$C$154:$DV$154))))))),"",IF(OR(AND(YEAR($B$1)=YEAR(TODAY())+1,MONTH($B$1)&gt;=4),YEAR($B$1)&gt;YEAR(TODAY())+1,YEAR($B$1)&lt;YEAR(TODAY()),$B39=""),"",IF(AND(YEAR($B$1)=YEAR(TODAY())+1,MONTH($B$1)&lt;=3),LOOKUP($B39,Year!$C$241:$CQ$241,Year!$C$244:$CQ$244),IF(MONTH($B$1)&lt;=4,LOOKUP($B39,Year!$C$7:$DV$7,Year!$C$10:$DV$10),IF(AND(MONTH($B$1)&gt;=5,MONTH($B$1)&lt;=8),LOOKUP($B39,Year!$C$79:$DV$79,Year!$C$82:$DV$82),IF(MONTH($B$1)&gt;=9,LOOKUP($B39,Year!$C$151:$DV$151,Year!$C$154:$DV$154)))))))</f>
      </c>
      <c r="G39" s="177"/>
      <c r="H39" s="137">
        <f t="shared" si="10"/>
        <v>42755</v>
      </c>
      <c r="I39" s="75">
        <f t="shared" si="12"/>
        <v>6</v>
      </c>
      <c r="J39" s="81">
        <f ca="1">IF(ISNA(IF(OR(AND(YEAR($H$1)=YEAR(TODAY())+1,MONTH($H$1)&gt;=4),YEAR($H$1)&gt;YEAR(TODAY())+1,YEAR($H$1)&lt;YEAR(TODAY()),$H39=""),"",IF(AND(YEAR($H$1)=YEAR(TODAY())+1,MONTH($H$1)&lt;=3),LOOKUP($H39,Year!$C$241:$CQ$241,Year!$C$242:$CQ$242),IF(MONTH($H$1)&lt;=4,LOOKUP($H39,Year!$C$7:$DV$7,Year!$C$8:$DV$8),IF(AND(MONTH($H$1)&gt;=5,MONTH($H$1)&lt;=8),LOOKUP($H39,Year!$C$79:$DV$79,Year!$C$80:$DV$80),IF(MONTH($H$1)&gt;=9,LOOKUP($H39,Year!$C$151:$DV$151,Year!$C$152:$DV$152))))))),"",IF(OR(AND(YEAR($H$1)=YEAR(TODAY())+1,MONTH($H$1)&gt;=4),YEAR($H$1)&gt;YEAR(TODAY())+1,YEAR($H$1)&lt;YEAR(TODAY()),$H39=""),"",IF(AND(YEAR($H$1)=YEAR(TODAY())+1,MONTH($H$1)&lt;=3),LOOKUP($H39,Year!$C$241:$CQ$241,Year!$C$242:$CQ$242),IF(MONTH($H$1)&lt;=4,LOOKUP($H39,Year!$C$7:$DV$7,Year!$C$8:$DV$8),IF(AND(MONTH($H$1)&gt;=5,MONTH($H$1)&lt;=8),LOOKUP($H39,Year!$C$79:$DV$79,Year!$C$80:$DV$80),IF(MONTH($H$1)&gt;=9,LOOKUP($H39,Year!$C$151:$DV$151,Year!$C$152:$DV$152)))))))</f>
        <v>0</v>
      </c>
      <c r="K39" s="81">
        <f ca="1">IF(ISNA(IF(OR(AND(YEAR($H$1)=YEAR(TODAY())+1,MONTH($H$1)&gt;=4),YEAR($H$1)&gt;YEAR(TODAY())+1,YEAR($H$1)&lt;YEAR(TODAY()),$H39=""),"",IF(AND(YEAR($H$1)=YEAR(TODAY())+1,MONTH($H$1)&lt;=3),LOOKUP($H39,Year!$C$241:$CQ$241,Year!$C$243:$CQ$243),IF(MONTH($H$1)&lt;=4,LOOKUP($H39,Year!$C$7:$DV$7,Year!$C$9:$DV$9),IF(AND(MONTH($H$1)&gt;=5,MONTH($H$1)&lt;=8),LOOKUP($H39,Year!$C$79:$DV$79,Year!$C$81:$DV$81),IF(MONTH($H$1)&gt;=9,LOOKUP($H39,Year!$C$151:$DV$151,Year!$C$153:$DV$153))))))),"",IF(OR(AND(YEAR($H$1)=YEAR(TODAY())+1,MONTH($H$1)&gt;=4),YEAR($H$1)&gt;YEAR(TODAY())+1,YEAR($H$1)&lt;YEAR(TODAY()),$H39=""),"",IF(AND(YEAR($H$1)=YEAR(TODAY())+1,MONTH($H$1)&lt;=3),LOOKUP($H39,Year!$C$241:$CQ$241,Year!$C$243:$CQ$243),IF(MONTH($H$1)&lt;=4,LOOKUP($H39,Year!$C$7:$DV$7,Year!$C$9:$DV$9),IF(AND(MONTH($H$1)&gt;=5,MONTH($H$1)&lt;=8),LOOKUP($H39,Year!$C$79:$DV$79,Year!$C$81:$DV$81),IF(MONTH($H$1)&gt;=9,LOOKUP($H39,Year!$C$151:$DV$151,Year!$C$153:$DV$153)))))))</f>
        <v>0</v>
      </c>
      <c r="L39" s="81">
        <f ca="1">IF(ISNA(IF(OR(AND(YEAR($H$1)=YEAR(TODAY())+1,MONTH($H$1)&gt;=4),YEAR($H$1)&gt;YEAR(TODAY())+1,YEAR($H$1)&lt;YEAR(TODAY()),$H39=""),"",IF(AND(YEAR($H$1)=YEAR(TODAY())+1,MONTH($H$1)&lt;=3),LOOKUP($H39,Year!$C$241:$CQ$241,Year!$C$244:$CQ$244),IF(MONTH($H$1)&lt;=4,LOOKUP($H39,Year!$C$7:$DV$7,Year!$C$10:$DV$10),IF(AND(MONTH($H$1)&gt;=5,MONTH($H$1)&lt;=8),LOOKUP($H39,Year!$C$79:$DV$79,Year!$C$82:$DV$82),IF(MONTH($H$1)&gt;=9,LOOKUP($H39,Year!$C$151:$DV$151,Year!$C$154:$DV$154))))))),"",IF(OR(AND(YEAR($H$1)=YEAR(TODAY())+1,MONTH($H$1)&gt;=4),YEAR($H$1)&gt;YEAR(TODAY())+1,YEAR($H$1)&lt;YEAR(TODAY()),$H39=""),"",IF(AND(YEAR($H$1)=YEAR(TODAY())+1,MONTH($H$1)&lt;=3),LOOKUP($H39,Year!$C$241:$CQ$241,Year!$C$244:$CQ$244),IF(MONTH($H$1)&lt;=4,LOOKUP($H39,Year!$C$7:$DV$7,Year!$C$10:$DV$10),IF(AND(MONTH($H$1)&gt;=5,MONTH($H$1)&lt;=8),LOOKUP($H39,Year!$C$79:$DV$79,Year!$C$82:$DV$82),IF(MONTH($H$1)&gt;=9,LOOKUP($H39,Year!$C$151:$DV$151,Year!$C$154:$DV$154)))))))</f>
        <v>0</v>
      </c>
      <c r="M39" s="177"/>
      <c r="N39" s="137">
        <f t="shared" si="11"/>
      </c>
      <c r="O39" s="75">
        <f t="shared" si="13"/>
      </c>
      <c r="P39" s="81">
        <f ca="1">IF(ISNA(IF(OR(AND(YEAR($N$1)=YEAR(TODAY())+1,MONTH($N$1)&gt;=4),YEAR($N$1)&gt;YEAR(TODAY())+1,YEAR($N$1)&lt;YEAR(TODAY()),$N39=""),"",IF(AND(YEAR($N$1)=YEAR(TODAY())+1,MONTH($N$1)&lt;=3),LOOKUP($N39,Year!$C$241:$CQ$241,Year!$C$242:$CQ$242),IF(MONTH($N$1)&lt;=4,LOOKUP($N39,Year!$C$7:$DV$7,Year!$C$8:$DV$8),IF(AND(MONTH($N$1)&gt;=5,MONTH($N$1)&lt;=8),LOOKUP($N39,Year!$C$79:$DV$79,Year!$C$80:$DV$80),IF(MONTH($N$1)&gt;=9,LOOKUP($N39,Year!$C$151:$DV$151,Year!$C$152:$DV$152))))))),"",IF(OR(AND(YEAR($N$1)=YEAR(TODAY())+1,MONTH($N$1)&gt;=4),YEAR($N$1)&gt;YEAR(TODAY())+1,YEAR($N$1)&lt;YEAR(TODAY()),$N39=""),"",IF(AND(YEAR($N$1)=YEAR(TODAY())+1,MONTH($N$1)&lt;=3),LOOKUP($N39,Year!$C$241:$CQ$241,Year!$C$242:$CQ$242),IF(MONTH($N$1)&lt;=4,LOOKUP($N39,Year!$C$7:$DV$7,Year!$C$8:$DV$8),IF(AND(MONTH($N$1)&gt;=5,MONTH($N$1)&lt;=8),LOOKUP($N39,Year!$C$79:$DV$79,Year!$C$80:$DV$80),IF(MONTH($N$1)&gt;=9,LOOKUP($N39,Year!$C$151:$DV$151,Year!$C$152:$DV$152)))))))</f>
      </c>
      <c r="Q39" s="81">
        <f ca="1">IF(ISNA(IF(OR(AND(YEAR($N$1)=YEAR(TODAY())+1,MONTH($N$1)&gt;=4),YEAR($N$1)&gt;YEAR(TODAY())+1,YEAR($N$1)&lt;YEAR(TODAY()),$N39=""),"",IF(AND(YEAR($N$1)=YEAR(TODAY())+1,MONTH($N$1)&lt;=3),LOOKUP($N39,Year!$C$241:$CQ$241,Year!$C$243:$CQ$243),IF(MONTH($N$1)&lt;=4,LOOKUP($N39,Year!$C$7:$DV$7,Year!$C$9:$DV$9),IF(AND(MONTH($N$1)&gt;=5,MONTH($N$1)&lt;=8),LOOKUP($N39,Year!$C$79:$DV$79,Year!$C$81:$DV$81),IF(MONTH($N$1)&gt;=9,LOOKUP($N39,Year!$C$151:$DV$151,Year!$C$153:$DV$153))))))),"",IF(OR(AND(YEAR($N$1)=YEAR(TODAY())+1,MONTH($N$1)&gt;=4),YEAR($N$1)&gt;YEAR(TODAY())+1,YEAR($N$1)&lt;YEAR(TODAY()),$N39=""),"",IF(AND(YEAR($N$1)=YEAR(TODAY())+1,MONTH($N$1)&lt;=3),LOOKUP($N39,Year!$C$241:$CQ$241,Year!$C$243:$CQ$243),IF(MONTH($N$1)&lt;=4,LOOKUP($N39,Year!$C$7:$DV$7,Year!$C$9:$DV$9),IF(AND(MONTH($N$1)&gt;=5,MONTH($N$1)&lt;=8),LOOKUP($N39,Year!$C$79:$DV$79,Year!$C$81:$DV$81),IF(MONTH($N$1)&gt;=9,LOOKUP($N39,Year!$C$151:$DV$151,Year!$C$153:$DV$153)))))))</f>
      </c>
      <c r="R39" s="81">
        <f ca="1">IF(ISNA(IF(OR(AND(YEAR($N$1)=YEAR(TODAY())+1,MONTH($N$1)&gt;=4),YEAR($N$1)&gt;YEAR(TODAY())+1,YEAR($N$1)&lt;YEAR(TODAY()),$N39=""),"",IF(AND(YEAR($N$1)=YEAR(TODAY())+1,MONTH($N$1)&lt;=3),LOOKUP($N39,Year!$C$241:$CQ$241,Year!$C$244:$CQ$244),IF(MONTH($N$1)&lt;=4,LOOKUP($N39,Year!$C$7:$DV$7,Year!$C$10:$DV$10),IF(AND(MONTH($N$1)&gt;=5,MONTH($N$1)&lt;=8),LOOKUP($N39,Year!$C$79:$DV$79,Year!$C$82:$DV$82),IF(MONTH($N$1)&gt;=9,LOOKUP($N39,Year!$C$151:$DV$151,Year!$C$154:$DV$154))))))),"",IF(OR(AND(YEAR($N$1)=YEAR(TODAY())+1,MONTH($N$1)&gt;=4),YEAR($N$1)&gt;YEAR(TODAY())+1,YEAR($N$1)&lt;YEAR(TODAY()),$N39=""),"",IF(AND(YEAR($N$1)=YEAR(TODAY())+1,MONTH($N$1)&lt;=3),LOOKUP($N39,Year!$C$241:$CQ$241,Year!$C$244:$CQ$244),IF(MONTH($N$1)&lt;=4,LOOKUP($N39,Year!$C$7:$DV$7,Year!$C$10:$DV$10),IF(AND(MONTH($N$1)&gt;=5,MONTH($N$1)&lt;=8),LOOKUP($N39,Year!$C$79:$DV$79,Year!$C$82:$DV$82),IF(MONTH($N$1)&gt;=9,LOOKUP($N39,Year!$C$151:$DV$151,Year!$C$154:$DV$154)))))))</f>
      </c>
    </row>
    <row r="40" ht="36" customHeight="1"/>
    <row r="42" ht="25.5" customHeight="1"/>
    <row r="43" ht="25.5" customHeight="1"/>
    <row r="44" ht="25.5" customHeight="1"/>
    <row r="47" ht="33" customHeight="1"/>
    <row r="48" ht="62.25" customHeight="1"/>
  </sheetData>
  <sheetProtection password="CEA2" sheet="1"/>
  <mergeCells count="24">
    <mergeCell ref="A31:A37"/>
    <mergeCell ref="G31:G37"/>
    <mergeCell ref="M31:M37"/>
    <mergeCell ref="A38:A39"/>
    <mergeCell ref="G38:G39"/>
    <mergeCell ref="M38:M39"/>
    <mergeCell ref="A17:A23"/>
    <mergeCell ref="G17:G23"/>
    <mergeCell ref="M17:M23"/>
    <mergeCell ref="A24:A30"/>
    <mergeCell ref="G24:G30"/>
    <mergeCell ref="M24:M30"/>
    <mergeCell ref="A3:A9"/>
    <mergeCell ref="G3:G9"/>
    <mergeCell ref="M3:M9"/>
    <mergeCell ref="A10:A16"/>
    <mergeCell ref="G10:G16"/>
    <mergeCell ref="M10:M16"/>
    <mergeCell ref="A1:A2"/>
    <mergeCell ref="G1:G2"/>
    <mergeCell ref="M1:M2"/>
    <mergeCell ref="B2:C2"/>
    <mergeCell ref="H2:I2"/>
    <mergeCell ref="N2:O2"/>
  </mergeCells>
  <conditionalFormatting sqref="B1">
    <cfRule type="expression" priority="19" dxfId="33" stopIfTrue="1">
      <formula>AND(MONTH(TODAY())=10,MONTH(B1)=10)</formula>
    </cfRule>
  </conditionalFormatting>
  <conditionalFormatting sqref="C1 O1">
    <cfRule type="expression" priority="20" dxfId="34" stopIfTrue="1">
      <formula>AND(B1&lt;=TODAY(),NOT(MONTH(B1)=MONTH(TODAY())))</formula>
    </cfRule>
  </conditionalFormatting>
  <conditionalFormatting sqref="N24:N39">
    <cfRule type="expression" priority="17" dxfId="35" stopIfTrue="1">
      <formula>MONTH(N24)&gt;MONTH(N$1)</formula>
    </cfRule>
  </conditionalFormatting>
  <conditionalFormatting sqref="H24:H39">
    <cfRule type="expression" priority="15" dxfId="35" stopIfTrue="1">
      <formula>MONTH(H24)&gt;MONTH(H$1)</formula>
    </cfRule>
  </conditionalFormatting>
  <conditionalFormatting sqref="B24:B39">
    <cfRule type="expression" priority="14" dxfId="35" stopIfTrue="1">
      <formula>MONTH(B24)&gt;MONTH(B$1)</formula>
    </cfRule>
  </conditionalFormatting>
  <conditionalFormatting sqref="O24">
    <cfRule type="expression" priority="13" dxfId="35" stopIfTrue="1">
      <formula>MONTH(N24)&gt;MONTH($N$1)</formula>
    </cfRule>
  </conditionalFormatting>
  <conditionalFormatting sqref="O25:O39">
    <cfRule type="expression" priority="12" dxfId="35" stopIfTrue="1">
      <formula>MONTH(N25)&gt;MONTH($N$1)</formula>
    </cfRule>
  </conditionalFormatting>
  <conditionalFormatting sqref="I24">
    <cfRule type="expression" priority="11" dxfId="35" stopIfTrue="1">
      <formula>MONTH(H24)&gt;MONTH($H$1)</formula>
    </cfRule>
  </conditionalFormatting>
  <conditionalFormatting sqref="I25:I39">
    <cfRule type="expression" priority="10" dxfId="35" stopIfTrue="1">
      <formula>MONTH(H25)&gt;MONTH($H$1)</formula>
    </cfRule>
  </conditionalFormatting>
  <conditionalFormatting sqref="C24:C39">
    <cfRule type="expression" priority="7" dxfId="35" stopIfTrue="1">
      <formula>MONTH(B24)&gt;MONTH($B$1)</formula>
    </cfRule>
  </conditionalFormatting>
  <conditionalFormatting sqref="N23">
    <cfRule type="expression" priority="6" dxfId="35" stopIfTrue="1">
      <formula>MONTH(N23)&gt;MONTH(N$1)</formula>
    </cfRule>
  </conditionalFormatting>
  <conditionalFormatting sqref="O23">
    <cfRule type="expression" priority="5" dxfId="35" stopIfTrue="1">
      <formula>MONTH(N23)&gt;MONTH($N$1)</formula>
    </cfRule>
  </conditionalFormatting>
  <conditionalFormatting sqref="B23">
    <cfRule type="expression" priority="4" dxfId="35" stopIfTrue="1">
      <formula>MONTH(B23)&gt;MONTH(B$1)</formula>
    </cfRule>
  </conditionalFormatting>
  <conditionalFormatting sqref="C23">
    <cfRule type="expression" priority="3" dxfId="35" stopIfTrue="1">
      <formula>MONTH(B23)&gt;MONTH($B$1)</formula>
    </cfRule>
  </conditionalFormatting>
  <conditionalFormatting sqref="H23">
    <cfRule type="expression" priority="2" dxfId="35" stopIfTrue="1">
      <formula>MONTH(H23)&gt;MONTH(H$1)</formula>
    </cfRule>
  </conditionalFormatting>
  <conditionalFormatting sqref="I23">
    <cfRule type="expression" priority="1" dxfId="35" stopIfTrue="1">
      <formula>MONTH(H23)&gt;MONTH($H$1)</formula>
    </cfRule>
  </conditionalFormatting>
  <dataValidations count="1">
    <dataValidation errorStyle="information" type="date" allowBlank="1" showInputMessage="1" showErrorMessage="1" promptTitle="YEAR/MONTH" prompt="Example 2001/1&#10;Otherwise &quot;=TODAY()&quot; for the current month" errorTitle="Invalid Date" error="Date limited to 1900/1/1 - 2200/12/31" sqref="B1 H1 N1">
      <formula1>1</formula1>
      <formula2>109939</formula2>
    </dataValidation>
  </dataValidations>
  <printOptions/>
  <pageMargins left="0.75" right="0.75" top="1" bottom="1" header="0.512" footer="0.512"/>
  <pageSetup horizontalDpi="600" verticalDpi="600" orientation="portrait" paperSize="9" r:id="rId2"/>
  <headerFooter alignWithMargins="0">
    <oddFooter>&amp;Lhttp://excelfan.com/
060915Excel3MonthVerticalCalendar.htm&amp;C&amp;F&amp;R&amp;D</oddFooter>
  </headerFooter>
  <drawing r:id="rId1"/>
</worksheet>
</file>

<file path=xl/worksheets/sheet4.xml><?xml version="1.0" encoding="utf-8"?>
<worksheet xmlns="http://schemas.openxmlformats.org/spreadsheetml/2006/main" xmlns:r="http://schemas.openxmlformats.org/officeDocument/2006/relationships">
  <dimension ref="A1:DZ292"/>
  <sheetViews>
    <sheetView showGridLines="0" zoomScale="75" zoomScaleNormal="75" workbookViewId="0" topLeftCell="A1">
      <selection activeCell="G2" sqref="G2"/>
    </sheetView>
  </sheetViews>
  <sheetFormatPr defaultColWidth="9.00390625" defaultRowHeight="13.5"/>
  <cols>
    <col min="1" max="1" width="12.25390625" style="7" bestFit="1" customWidth="1"/>
    <col min="2" max="2" width="12.25390625" style="7" customWidth="1"/>
    <col min="3" max="126" width="14.50390625" style="7" customWidth="1"/>
    <col min="127" max="127" width="17.875" style="7" customWidth="1"/>
    <col min="128" max="128" width="21.875" style="7" bestFit="1" customWidth="1"/>
    <col min="129" max="129" width="53.50390625" style="7" bestFit="1" customWidth="1"/>
    <col min="130" max="16384" width="9.00390625" style="7" customWidth="1"/>
  </cols>
  <sheetData>
    <row r="1" spans="1:33" ht="18.75">
      <c r="A1" s="200">
        <f ca="1">TODAY()</f>
        <v>42718</v>
      </c>
      <c r="B1" s="200"/>
      <c r="C1" s="3"/>
      <c r="D1" s="3"/>
      <c r="E1" s="3"/>
      <c r="F1" s="65"/>
      <c r="G1" s="4"/>
      <c r="H1" s="4"/>
      <c r="I1" s="4"/>
      <c r="J1" s="4"/>
      <c r="K1" s="4"/>
      <c r="L1" s="4"/>
      <c r="M1" s="198">
        <f ca="1">IF(G2="",YEAR(TODAY()),G2)</f>
        <v>2016</v>
      </c>
      <c r="N1" s="198"/>
      <c r="O1" s="5" t="s">
        <v>25</v>
      </c>
      <c r="P1" s="6"/>
      <c r="Q1" s="6"/>
      <c r="R1" s="6"/>
      <c r="S1" s="6"/>
      <c r="T1" s="6"/>
      <c r="U1" s="4"/>
      <c r="V1" s="4"/>
      <c r="W1" s="4"/>
      <c r="X1" s="4"/>
      <c r="Y1" s="4"/>
      <c r="Z1" s="4"/>
      <c r="AA1" s="4"/>
      <c r="AB1" s="4"/>
      <c r="AC1" s="4"/>
      <c r="AD1" s="4"/>
      <c r="AE1" s="4"/>
      <c r="AF1" s="4"/>
      <c r="AG1" s="4"/>
    </row>
    <row r="2" spans="1:33" ht="13.5">
      <c r="A2" s="196">
        <f ca="1">NOW()</f>
        <v>42718.4790119213</v>
      </c>
      <c r="B2" s="196"/>
      <c r="C2"/>
      <c r="D2"/>
      <c r="E2"/>
      <c r="F2"/>
      <c r="G2" s="84">
        <v>2016</v>
      </c>
      <c r="H2" s="199">
        <f ca="1">IF(G2="",TODAY(),DATE(G2,1,1))</f>
        <v>42370</v>
      </c>
      <c r="I2" s="199"/>
      <c r="J2" s="7">
        <f>MONTH(H2)</f>
        <v>1</v>
      </c>
      <c r="K2" s="8"/>
      <c r="L2" s="9"/>
      <c r="M2" s="10"/>
      <c r="N2" s="11"/>
      <c r="O2" s="12"/>
      <c r="P2" s="12"/>
      <c r="Q2" s="12"/>
      <c r="R2" s="12"/>
      <c r="S2" s="12"/>
      <c r="T2" s="12"/>
      <c r="U2" s="12"/>
      <c r="V2" s="12"/>
      <c r="W2" s="12"/>
      <c r="X2" s="12"/>
      <c r="Y2" s="12"/>
      <c r="Z2" s="12"/>
      <c r="AA2" s="12"/>
      <c r="AB2" s="12"/>
      <c r="AC2" s="12"/>
      <c r="AD2" s="12"/>
      <c r="AE2" s="12"/>
      <c r="AF2" s="12"/>
      <c r="AG2" s="12"/>
    </row>
    <row r="3" spans="1:126" ht="23.25">
      <c r="A3" s="197"/>
      <c r="B3" s="197"/>
      <c r="C3" s="178">
        <f>A5</f>
        <v>42370</v>
      </c>
      <c r="D3" s="179"/>
      <c r="E3" s="179"/>
      <c r="F3" s="179"/>
      <c r="G3" s="179"/>
      <c r="H3" s="179"/>
      <c r="I3" s="179"/>
      <c r="J3" s="179"/>
      <c r="K3" s="179"/>
      <c r="L3" s="179"/>
      <c r="M3" s="179"/>
      <c r="N3" s="179"/>
      <c r="O3" s="179"/>
      <c r="P3" s="179"/>
      <c r="Q3" s="179"/>
      <c r="R3" s="179"/>
      <c r="S3" s="179"/>
      <c r="T3" s="179"/>
      <c r="U3" s="179"/>
      <c r="V3" s="179"/>
      <c r="W3" s="179"/>
      <c r="X3" s="179"/>
      <c r="Y3" s="179"/>
      <c r="Z3" s="179"/>
      <c r="AA3" s="179"/>
      <c r="AB3" s="179"/>
      <c r="AC3" s="179"/>
      <c r="AD3" s="179"/>
      <c r="AE3" s="179"/>
      <c r="AF3" s="179"/>
      <c r="AG3" s="180"/>
      <c r="AH3" s="178">
        <f>A23</f>
        <v>42401</v>
      </c>
      <c r="AI3" s="179"/>
      <c r="AJ3" s="179"/>
      <c r="AK3" s="179"/>
      <c r="AL3" s="179"/>
      <c r="AM3" s="179"/>
      <c r="AN3" s="179"/>
      <c r="AO3" s="179"/>
      <c r="AP3" s="179"/>
      <c r="AQ3" s="179"/>
      <c r="AR3" s="179"/>
      <c r="AS3" s="179"/>
      <c r="AT3" s="179"/>
      <c r="AU3" s="179"/>
      <c r="AV3" s="179"/>
      <c r="AW3" s="179"/>
      <c r="AX3" s="179"/>
      <c r="AY3" s="179"/>
      <c r="AZ3" s="179"/>
      <c r="BA3" s="179"/>
      <c r="BB3" s="179"/>
      <c r="BC3" s="179"/>
      <c r="BD3" s="179"/>
      <c r="BE3" s="179"/>
      <c r="BF3" s="179"/>
      <c r="BG3" s="179"/>
      <c r="BH3" s="179"/>
      <c r="BI3" s="179"/>
      <c r="BJ3" s="179"/>
      <c r="BK3" s="179"/>
      <c r="BL3" s="180"/>
      <c r="BM3" s="178">
        <f>A41</f>
        <v>42430</v>
      </c>
      <c r="BN3" s="179"/>
      <c r="BO3" s="179"/>
      <c r="BP3" s="179"/>
      <c r="BQ3" s="179"/>
      <c r="BR3" s="179"/>
      <c r="BS3" s="179"/>
      <c r="BT3" s="179"/>
      <c r="BU3" s="179"/>
      <c r="BV3" s="179"/>
      <c r="BW3" s="179"/>
      <c r="BX3" s="179"/>
      <c r="BY3" s="179"/>
      <c r="BZ3" s="179"/>
      <c r="CA3" s="179"/>
      <c r="CB3" s="179"/>
      <c r="CC3" s="179"/>
      <c r="CD3" s="179"/>
      <c r="CE3" s="179"/>
      <c r="CF3" s="179"/>
      <c r="CG3" s="179"/>
      <c r="CH3" s="179"/>
      <c r="CI3" s="179"/>
      <c r="CJ3" s="179"/>
      <c r="CK3" s="179"/>
      <c r="CL3" s="179"/>
      <c r="CM3" s="179"/>
      <c r="CN3" s="179"/>
      <c r="CO3" s="179"/>
      <c r="CP3" s="179"/>
      <c r="CQ3" s="180"/>
      <c r="CR3" s="178">
        <f>A59</f>
        <v>42461</v>
      </c>
      <c r="CS3" s="179"/>
      <c r="CT3" s="179"/>
      <c r="CU3" s="179"/>
      <c r="CV3" s="179"/>
      <c r="CW3" s="179"/>
      <c r="CX3" s="179"/>
      <c r="CY3" s="179"/>
      <c r="CZ3" s="179"/>
      <c r="DA3" s="179"/>
      <c r="DB3" s="179"/>
      <c r="DC3" s="179"/>
      <c r="DD3" s="179"/>
      <c r="DE3" s="179"/>
      <c r="DF3" s="179"/>
      <c r="DG3" s="179"/>
      <c r="DH3" s="179"/>
      <c r="DI3" s="179"/>
      <c r="DJ3" s="179"/>
      <c r="DK3" s="179"/>
      <c r="DL3" s="179"/>
      <c r="DM3" s="179"/>
      <c r="DN3" s="179"/>
      <c r="DO3" s="179"/>
      <c r="DP3" s="179"/>
      <c r="DQ3" s="179"/>
      <c r="DR3" s="179"/>
      <c r="DS3" s="179"/>
      <c r="DT3" s="179"/>
      <c r="DU3" s="179"/>
      <c r="DV3" s="180"/>
    </row>
    <row r="4" spans="1:33" ht="15" customHeight="1">
      <c r="A4" s="13"/>
      <c r="B4" s="4"/>
      <c r="C4" s="190"/>
      <c r="D4" s="190"/>
      <c r="E4" s="190"/>
      <c r="F4" s="190"/>
      <c r="G4" s="190"/>
      <c r="H4" s="190"/>
      <c r="I4" s="191"/>
      <c r="J4" s="190"/>
      <c r="K4" s="190"/>
      <c r="L4" s="190"/>
      <c r="M4" s="190"/>
      <c r="N4" s="190"/>
      <c r="O4" s="190"/>
      <c r="P4" s="191"/>
      <c r="Q4" s="192"/>
      <c r="R4" s="193"/>
      <c r="S4" s="193"/>
      <c r="T4" s="193"/>
      <c r="U4" s="193"/>
      <c r="V4" s="193"/>
      <c r="W4" s="194"/>
      <c r="X4" s="192"/>
      <c r="Y4" s="193"/>
      <c r="Z4" s="193"/>
      <c r="AA4" s="193"/>
      <c r="AB4" s="193"/>
      <c r="AC4" s="193"/>
      <c r="AD4" s="194"/>
      <c r="AE4" s="192"/>
      <c r="AF4" s="193"/>
      <c r="AG4" s="193"/>
    </row>
    <row r="5" spans="1:126" ht="15">
      <c r="A5" s="187">
        <f>DATE(YEAR($H$2),MONTH($H$2),1)</f>
        <v>42370</v>
      </c>
      <c r="B5" s="14"/>
      <c r="C5" s="181"/>
      <c r="D5" s="182"/>
      <c r="E5" s="182"/>
      <c r="F5" s="182"/>
      <c r="G5" s="182"/>
      <c r="H5" s="182"/>
      <c r="I5" s="183"/>
      <c r="J5" s="181"/>
      <c r="K5" s="182"/>
      <c r="L5" s="182"/>
      <c r="M5" s="182"/>
      <c r="N5" s="182"/>
      <c r="O5" s="182"/>
      <c r="P5" s="183"/>
      <c r="Q5" s="181"/>
      <c r="R5" s="182"/>
      <c r="S5" s="182"/>
      <c r="T5" s="182"/>
      <c r="U5" s="182"/>
      <c r="V5" s="182"/>
      <c r="W5" s="183"/>
      <c r="X5" s="181"/>
      <c r="Y5" s="182"/>
      <c r="Z5" s="182"/>
      <c r="AA5" s="182"/>
      <c r="AB5" s="182"/>
      <c r="AC5" s="182"/>
      <c r="AD5" s="183"/>
      <c r="AE5" s="20"/>
      <c r="AF5" s="18"/>
      <c r="AG5" s="18"/>
      <c r="AH5" s="181"/>
      <c r="AI5" s="182"/>
      <c r="AJ5" s="182"/>
      <c r="AK5" s="182"/>
      <c r="AL5" s="182"/>
      <c r="AM5" s="182"/>
      <c r="AN5" s="183"/>
      <c r="AO5" s="181"/>
      <c r="AP5" s="182"/>
      <c r="AQ5" s="182"/>
      <c r="AR5" s="182"/>
      <c r="AS5" s="182"/>
      <c r="AT5" s="182"/>
      <c r="AU5" s="183"/>
      <c r="AV5" s="181"/>
      <c r="AW5" s="182"/>
      <c r="AX5" s="182"/>
      <c r="AY5" s="182"/>
      <c r="AZ5" s="182"/>
      <c r="BA5" s="182"/>
      <c r="BB5" s="183"/>
      <c r="BC5" s="181"/>
      <c r="BD5" s="182"/>
      <c r="BE5" s="182"/>
      <c r="BF5" s="182"/>
      <c r="BG5" s="182"/>
      <c r="BH5" s="182"/>
      <c r="BI5" s="183"/>
      <c r="BJ5" s="20"/>
      <c r="BK5" s="18"/>
      <c r="BL5" s="18"/>
      <c r="BM5" s="181"/>
      <c r="BN5" s="182"/>
      <c r="BO5" s="182"/>
      <c r="BP5" s="182"/>
      <c r="BQ5" s="182"/>
      <c r="BR5" s="182"/>
      <c r="BS5" s="183"/>
      <c r="BT5" s="181"/>
      <c r="BU5" s="182"/>
      <c r="BV5" s="182"/>
      <c r="BW5" s="182"/>
      <c r="BX5" s="182"/>
      <c r="BY5" s="182"/>
      <c r="BZ5" s="183"/>
      <c r="CA5" s="181"/>
      <c r="CB5" s="182"/>
      <c r="CC5" s="182"/>
      <c r="CD5" s="182"/>
      <c r="CE5" s="182"/>
      <c r="CF5" s="182"/>
      <c r="CG5" s="183"/>
      <c r="CH5" s="181"/>
      <c r="CI5" s="182"/>
      <c r="CJ5" s="182"/>
      <c r="CK5" s="182"/>
      <c r="CL5" s="182"/>
      <c r="CM5" s="182"/>
      <c r="CN5" s="183"/>
      <c r="CO5" s="20"/>
      <c r="CP5" s="18"/>
      <c r="CQ5" s="18"/>
      <c r="CR5" s="181"/>
      <c r="CS5" s="182"/>
      <c r="CT5" s="182"/>
      <c r="CU5" s="182"/>
      <c r="CV5" s="182"/>
      <c r="CW5" s="182"/>
      <c r="CX5" s="183"/>
      <c r="CY5" s="181"/>
      <c r="CZ5" s="182"/>
      <c r="DA5" s="182"/>
      <c r="DB5" s="182"/>
      <c r="DC5" s="182"/>
      <c r="DD5" s="182"/>
      <c r="DE5" s="183"/>
      <c r="DF5" s="181"/>
      <c r="DG5" s="182"/>
      <c r="DH5" s="182"/>
      <c r="DI5" s="182"/>
      <c r="DJ5" s="182"/>
      <c r="DK5" s="182"/>
      <c r="DL5" s="183"/>
      <c r="DM5" s="181"/>
      <c r="DN5" s="182"/>
      <c r="DO5" s="182"/>
      <c r="DP5" s="182"/>
      <c r="DQ5" s="182"/>
      <c r="DR5" s="182"/>
      <c r="DS5" s="183"/>
      <c r="DT5" s="20"/>
      <c r="DU5" s="18"/>
      <c r="DV5" s="18"/>
    </row>
    <row r="6" spans="1:126" ht="15.75">
      <c r="A6" s="188"/>
      <c r="B6" s="21"/>
      <c r="C6" s="22">
        <f aca="true" t="shared" si="0" ref="C6:AG6">C7</f>
        <v>42370</v>
      </c>
      <c r="D6" s="22">
        <f t="shared" si="0"/>
        <v>42371</v>
      </c>
      <c r="E6" s="22">
        <f t="shared" si="0"/>
        <v>42372</v>
      </c>
      <c r="F6" s="22">
        <f t="shared" si="0"/>
        <v>42373</v>
      </c>
      <c r="G6" s="22">
        <f t="shared" si="0"/>
        <v>42374</v>
      </c>
      <c r="H6" s="70">
        <f t="shared" si="0"/>
        <v>42375</v>
      </c>
      <c r="I6" s="70">
        <f t="shared" si="0"/>
        <v>42376</v>
      </c>
      <c r="J6" s="22">
        <f t="shared" si="0"/>
        <v>42377</v>
      </c>
      <c r="K6" s="22">
        <f t="shared" si="0"/>
        <v>42378</v>
      </c>
      <c r="L6" s="23">
        <f t="shared" si="0"/>
        <v>42379</v>
      </c>
      <c r="M6" s="22">
        <f t="shared" si="0"/>
        <v>42380</v>
      </c>
      <c r="N6" s="22">
        <f t="shared" si="0"/>
        <v>42381</v>
      </c>
      <c r="O6" s="70">
        <f t="shared" si="0"/>
        <v>42382</v>
      </c>
      <c r="P6" s="70">
        <f t="shared" si="0"/>
        <v>42383</v>
      </c>
      <c r="Q6" s="22">
        <f t="shared" si="0"/>
        <v>42384</v>
      </c>
      <c r="R6" s="22">
        <f t="shared" si="0"/>
        <v>42385</v>
      </c>
      <c r="S6" s="22">
        <f t="shared" si="0"/>
        <v>42386</v>
      </c>
      <c r="T6" s="22">
        <f t="shared" si="0"/>
        <v>42387</v>
      </c>
      <c r="U6" s="22">
        <f t="shared" si="0"/>
        <v>42388</v>
      </c>
      <c r="V6" s="70">
        <f t="shared" si="0"/>
        <v>42389</v>
      </c>
      <c r="W6" s="70">
        <f t="shared" si="0"/>
        <v>42390</v>
      </c>
      <c r="X6" s="22">
        <f t="shared" si="0"/>
        <v>42391</v>
      </c>
      <c r="Y6" s="22">
        <f t="shared" si="0"/>
        <v>42392</v>
      </c>
      <c r="Z6" s="23">
        <f t="shared" si="0"/>
        <v>42393</v>
      </c>
      <c r="AA6" s="22">
        <f t="shared" si="0"/>
        <v>42394</v>
      </c>
      <c r="AB6" s="22">
        <f t="shared" si="0"/>
        <v>42395</v>
      </c>
      <c r="AC6" s="70">
        <f t="shared" si="0"/>
        <v>42396</v>
      </c>
      <c r="AD6" s="70">
        <f t="shared" si="0"/>
        <v>42397</v>
      </c>
      <c r="AE6" s="22">
        <f t="shared" si="0"/>
        <v>42398</v>
      </c>
      <c r="AF6" s="22">
        <f t="shared" si="0"/>
        <v>42399</v>
      </c>
      <c r="AG6" s="22">
        <f t="shared" si="0"/>
        <v>42400</v>
      </c>
      <c r="AH6" s="22">
        <f aca="true" t="shared" si="1" ref="AH6:BH6">AH7</f>
        <v>42401</v>
      </c>
      <c r="AI6" s="22">
        <f t="shared" si="1"/>
        <v>42402</v>
      </c>
      <c r="AJ6" s="22">
        <f t="shared" si="1"/>
        <v>42403</v>
      </c>
      <c r="AK6" s="22">
        <f t="shared" si="1"/>
        <v>42404</v>
      </c>
      <c r="AL6" s="22">
        <f t="shared" si="1"/>
        <v>42405</v>
      </c>
      <c r="AM6" s="70">
        <f t="shared" si="1"/>
        <v>42406</v>
      </c>
      <c r="AN6" s="70">
        <f t="shared" si="1"/>
        <v>42407</v>
      </c>
      <c r="AO6" s="22">
        <f t="shared" si="1"/>
        <v>42408</v>
      </c>
      <c r="AP6" s="22">
        <f t="shared" si="1"/>
        <v>42409</v>
      </c>
      <c r="AQ6" s="23">
        <f t="shared" si="1"/>
        <v>42410</v>
      </c>
      <c r="AR6" s="22">
        <f t="shared" si="1"/>
        <v>42411</v>
      </c>
      <c r="AS6" s="22">
        <f t="shared" si="1"/>
        <v>42412</v>
      </c>
      <c r="AT6" s="70">
        <f t="shared" si="1"/>
        <v>42413</v>
      </c>
      <c r="AU6" s="70">
        <f t="shared" si="1"/>
        <v>42414</v>
      </c>
      <c r="AV6" s="22">
        <f t="shared" si="1"/>
        <v>42415</v>
      </c>
      <c r="AW6" s="22">
        <f t="shared" si="1"/>
        <v>42416</v>
      </c>
      <c r="AX6" s="22">
        <f t="shared" si="1"/>
        <v>42417</v>
      </c>
      <c r="AY6" s="22">
        <f t="shared" si="1"/>
        <v>42418</v>
      </c>
      <c r="AZ6" s="22">
        <f t="shared" si="1"/>
        <v>42419</v>
      </c>
      <c r="BA6" s="70">
        <f t="shared" si="1"/>
        <v>42420</v>
      </c>
      <c r="BB6" s="70">
        <f t="shared" si="1"/>
        <v>42421</v>
      </c>
      <c r="BC6" s="22">
        <f t="shared" si="1"/>
        <v>42422</v>
      </c>
      <c r="BD6" s="22">
        <f t="shared" si="1"/>
        <v>42423</v>
      </c>
      <c r="BE6" s="23">
        <f t="shared" si="1"/>
        <v>42424</v>
      </c>
      <c r="BF6" s="22">
        <f t="shared" si="1"/>
        <v>42425</v>
      </c>
      <c r="BG6" s="22">
        <f t="shared" si="1"/>
        <v>42426</v>
      </c>
      <c r="BH6" s="70">
        <f t="shared" si="1"/>
        <v>42427</v>
      </c>
      <c r="BI6" s="70">
        <f aca="true" t="shared" si="2" ref="BI6:CH6">BI7</f>
        <v>42428</v>
      </c>
      <c r="BJ6" s="22">
        <f t="shared" si="2"/>
        <v>42429</v>
      </c>
      <c r="BK6" s="22">
        <f t="shared" si="2"/>
      </c>
      <c r="BL6" s="22">
        <f t="shared" si="2"/>
      </c>
      <c r="BM6" s="22">
        <f t="shared" si="2"/>
        <v>42430</v>
      </c>
      <c r="BN6" s="22">
        <f t="shared" si="2"/>
        <v>42431</v>
      </c>
      <c r="BO6" s="22">
        <f t="shared" si="2"/>
        <v>42432</v>
      </c>
      <c r="BP6" s="22">
        <f t="shared" si="2"/>
        <v>42433</v>
      </c>
      <c r="BQ6" s="22">
        <f t="shared" si="2"/>
        <v>42434</v>
      </c>
      <c r="BR6" s="70">
        <f t="shared" si="2"/>
        <v>42435</v>
      </c>
      <c r="BS6" s="70">
        <f t="shared" si="2"/>
        <v>42436</v>
      </c>
      <c r="BT6" s="22">
        <f t="shared" si="2"/>
        <v>42437</v>
      </c>
      <c r="BU6" s="22">
        <f t="shared" si="2"/>
        <v>42438</v>
      </c>
      <c r="BV6" s="23">
        <f t="shared" si="2"/>
        <v>42439</v>
      </c>
      <c r="BW6" s="22">
        <f t="shared" si="2"/>
        <v>42440</v>
      </c>
      <c r="BX6" s="22">
        <f t="shared" si="2"/>
        <v>42441</v>
      </c>
      <c r="BY6" s="70">
        <f t="shared" si="2"/>
        <v>42442</v>
      </c>
      <c r="BZ6" s="70">
        <f t="shared" si="2"/>
        <v>42443</v>
      </c>
      <c r="CA6" s="22">
        <f t="shared" si="2"/>
        <v>42444</v>
      </c>
      <c r="CB6" s="22">
        <f t="shared" si="2"/>
        <v>42445</v>
      </c>
      <c r="CC6" s="22">
        <f t="shared" si="2"/>
        <v>42446</v>
      </c>
      <c r="CD6" s="22">
        <f t="shared" si="2"/>
        <v>42447</v>
      </c>
      <c r="CE6" s="22">
        <f t="shared" si="2"/>
        <v>42448</v>
      </c>
      <c r="CF6" s="70">
        <f t="shared" si="2"/>
        <v>42449</v>
      </c>
      <c r="CG6" s="70">
        <f t="shared" si="2"/>
        <v>42450</v>
      </c>
      <c r="CH6" s="22">
        <f t="shared" si="2"/>
        <v>42451</v>
      </c>
      <c r="CI6" s="22">
        <f aca="true" t="shared" si="3" ref="CI6:DH6">CI7</f>
        <v>42452</v>
      </c>
      <c r="CJ6" s="23">
        <f t="shared" si="3"/>
        <v>42453</v>
      </c>
      <c r="CK6" s="22">
        <f t="shared" si="3"/>
        <v>42454</v>
      </c>
      <c r="CL6" s="22">
        <f t="shared" si="3"/>
        <v>42455</v>
      </c>
      <c r="CM6" s="70">
        <f t="shared" si="3"/>
        <v>42456</v>
      </c>
      <c r="CN6" s="70">
        <f t="shared" si="3"/>
        <v>42457</v>
      </c>
      <c r="CO6" s="22">
        <f t="shared" si="3"/>
        <v>42458</v>
      </c>
      <c r="CP6" s="22">
        <f t="shared" si="3"/>
        <v>42459</v>
      </c>
      <c r="CQ6" s="22">
        <f t="shared" si="3"/>
        <v>42460</v>
      </c>
      <c r="CR6" s="22">
        <f t="shared" si="3"/>
        <v>42461</v>
      </c>
      <c r="CS6" s="22">
        <f t="shared" si="3"/>
        <v>42462</v>
      </c>
      <c r="CT6" s="22">
        <f t="shared" si="3"/>
        <v>42463</v>
      </c>
      <c r="CU6" s="22">
        <f t="shared" si="3"/>
        <v>42464</v>
      </c>
      <c r="CV6" s="22">
        <f t="shared" si="3"/>
        <v>42465</v>
      </c>
      <c r="CW6" s="70">
        <f t="shared" si="3"/>
        <v>42466</v>
      </c>
      <c r="CX6" s="70">
        <f t="shared" si="3"/>
        <v>42467</v>
      </c>
      <c r="CY6" s="22">
        <f t="shared" si="3"/>
        <v>42468</v>
      </c>
      <c r="CZ6" s="22">
        <f t="shared" si="3"/>
        <v>42469</v>
      </c>
      <c r="DA6" s="23">
        <f t="shared" si="3"/>
        <v>42470</v>
      </c>
      <c r="DB6" s="22">
        <f t="shared" si="3"/>
        <v>42471</v>
      </c>
      <c r="DC6" s="22">
        <f t="shared" si="3"/>
        <v>42472</v>
      </c>
      <c r="DD6" s="70">
        <f t="shared" si="3"/>
        <v>42473</v>
      </c>
      <c r="DE6" s="70">
        <f t="shared" si="3"/>
        <v>42474</v>
      </c>
      <c r="DF6" s="22">
        <f t="shared" si="3"/>
        <v>42475</v>
      </c>
      <c r="DG6" s="22">
        <f t="shared" si="3"/>
        <v>42476</v>
      </c>
      <c r="DH6" s="22">
        <f t="shared" si="3"/>
        <v>42477</v>
      </c>
      <c r="DI6" s="22">
        <f aca="true" t="shared" si="4" ref="DI6:DV6">DI7</f>
        <v>42478</v>
      </c>
      <c r="DJ6" s="22">
        <f t="shared" si="4"/>
        <v>42479</v>
      </c>
      <c r="DK6" s="70">
        <f t="shared" si="4"/>
        <v>42480</v>
      </c>
      <c r="DL6" s="70">
        <f t="shared" si="4"/>
        <v>42481</v>
      </c>
      <c r="DM6" s="22">
        <f t="shared" si="4"/>
        <v>42482</v>
      </c>
      <c r="DN6" s="22">
        <f t="shared" si="4"/>
        <v>42483</v>
      </c>
      <c r="DO6" s="23">
        <f t="shared" si="4"/>
        <v>42484</v>
      </c>
      <c r="DP6" s="22">
        <f t="shared" si="4"/>
        <v>42485</v>
      </c>
      <c r="DQ6" s="22">
        <f t="shared" si="4"/>
        <v>42486</v>
      </c>
      <c r="DR6" s="70">
        <f t="shared" si="4"/>
        <v>42487</v>
      </c>
      <c r="DS6" s="70">
        <f t="shared" si="4"/>
        <v>42488</v>
      </c>
      <c r="DT6" s="22">
        <f t="shared" si="4"/>
        <v>42489</v>
      </c>
      <c r="DU6" s="22">
        <f t="shared" si="4"/>
        <v>42490</v>
      </c>
      <c r="DV6" s="22">
        <f t="shared" si="4"/>
      </c>
    </row>
    <row r="7" spans="1:130" ht="15" customHeight="1">
      <c r="A7" s="188"/>
      <c r="B7" s="24"/>
      <c r="C7" s="62">
        <f>DATE(YEAR($A$5),MONTH($A$5),DAY(1))</f>
        <v>42370</v>
      </c>
      <c r="D7" s="27">
        <f>C7+1</f>
        <v>42371</v>
      </c>
      <c r="E7" s="27">
        <f aca="true" t="shared" si="5" ref="E7:AD7">D7+1</f>
        <v>42372</v>
      </c>
      <c r="F7" s="27">
        <f t="shared" si="5"/>
        <v>42373</v>
      </c>
      <c r="G7" s="27">
        <f t="shared" si="5"/>
        <v>42374</v>
      </c>
      <c r="H7" s="27">
        <f t="shared" si="5"/>
        <v>42375</v>
      </c>
      <c r="I7" s="27">
        <f t="shared" si="5"/>
        <v>42376</v>
      </c>
      <c r="J7" s="62">
        <f t="shared" si="5"/>
        <v>42377</v>
      </c>
      <c r="K7" s="27">
        <f t="shared" si="5"/>
        <v>42378</v>
      </c>
      <c r="L7" s="63">
        <f t="shared" si="5"/>
        <v>42379</v>
      </c>
      <c r="M7" s="27">
        <f t="shared" si="5"/>
        <v>42380</v>
      </c>
      <c r="N7" s="27">
        <f t="shared" si="5"/>
        <v>42381</v>
      </c>
      <c r="O7" s="27">
        <f t="shared" si="5"/>
        <v>42382</v>
      </c>
      <c r="P7" s="27">
        <f t="shared" si="5"/>
        <v>42383</v>
      </c>
      <c r="Q7" s="62">
        <f t="shared" si="5"/>
        <v>42384</v>
      </c>
      <c r="R7" s="27">
        <f t="shared" si="5"/>
        <v>42385</v>
      </c>
      <c r="S7" s="27">
        <f t="shared" si="5"/>
        <v>42386</v>
      </c>
      <c r="T7" s="27">
        <f t="shared" si="5"/>
        <v>42387</v>
      </c>
      <c r="U7" s="27">
        <f t="shared" si="5"/>
        <v>42388</v>
      </c>
      <c r="V7" s="27">
        <f t="shared" si="5"/>
        <v>42389</v>
      </c>
      <c r="W7" s="27">
        <f t="shared" si="5"/>
        <v>42390</v>
      </c>
      <c r="X7" s="62">
        <f t="shared" si="5"/>
        <v>42391</v>
      </c>
      <c r="Y7" s="27">
        <f t="shared" si="5"/>
        <v>42392</v>
      </c>
      <c r="Z7" s="63">
        <f t="shared" si="5"/>
        <v>42393</v>
      </c>
      <c r="AA7" s="27">
        <f t="shared" si="5"/>
        <v>42394</v>
      </c>
      <c r="AB7" s="27">
        <f t="shared" si="5"/>
        <v>42395</v>
      </c>
      <c r="AC7" s="27">
        <f t="shared" si="5"/>
        <v>42396</v>
      </c>
      <c r="AD7" s="27">
        <f t="shared" si="5"/>
        <v>42397</v>
      </c>
      <c r="AE7" s="62">
        <f>IF(DAY(I7+22)=1,"",DATE(YEAR(I7),MONTH(I7),DAY(I7+22)))</f>
        <v>42398</v>
      </c>
      <c r="AF7" s="27">
        <f>IF(DAY(I7+23)=1,"",IF(OR(NOT(MONTH($A$5)=2),AND(MONTH($A$5)=2,OR(MOD(YEAR($A$5),400)=0,AND(MOD(YEAR($A$5),4)=0,MOD(YEAR($A$5),100)&lt;&gt;0)))),DATE(YEAR(AE7),MONTH(AE7),DAY(AE7+1)),IF(MONTH($A$5)=2,"")))</f>
        <v>42399</v>
      </c>
      <c r="AG7" s="27">
        <f>IF(OR(DAY(I7+23)=1,DAY(I7+24)=1),"",IF(OR(NOT(MONTH($A$5)=2),AND(MONTH($A$5)=2,OR(MOD(YEAR($A$5),400)=0,AND(MOD(YEAR($A$5),4)=0,MOD(YEAR($A$5),100)&lt;&gt;0)))),DATE(YEAR(AF7),MONTH(AF7),DAY(AF7+1)),IF(MONTH($A$5)=2,"")))</f>
        <v>42400</v>
      </c>
      <c r="AH7" s="62">
        <f>DATE(YEAR($A$23),MONTH($A$23),DAY(1))</f>
        <v>42401</v>
      </c>
      <c r="AI7" s="27">
        <f>AH7+1</f>
        <v>42402</v>
      </c>
      <c r="AJ7" s="27">
        <f aca="true" t="shared" si="6" ref="AJ7:BI7">AI7+1</f>
        <v>42403</v>
      </c>
      <c r="AK7" s="27">
        <f t="shared" si="6"/>
        <v>42404</v>
      </c>
      <c r="AL7" s="27">
        <f t="shared" si="6"/>
        <v>42405</v>
      </c>
      <c r="AM7" s="27">
        <f t="shared" si="6"/>
        <v>42406</v>
      </c>
      <c r="AN7" s="27">
        <f t="shared" si="6"/>
        <v>42407</v>
      </c>
      <c r="AO7" s="62">
        <f t="shared" si="6"/>
        <v>42408</v>
      </c>
      <c r="AP7" s="27">
        <f t="shared" si="6"/>
        <v>42409</v>
      </c>
      <c r="AQ7" s="63">
        <f t="shared" si="6"/>
        <v>42410</v>
      </c>
      <c r="AR7" s="27">
        <f t="shared" si="6"/>
        <v>42411</v>
      </c>
      <c r="AS7" s="27">
        <f t="shared" si="6"/>
        <v>42412</v>
      </c>
      <c r="AT7" s="27">
        <f t="shared" si="6"/>
        <v>42413</v>
      </c>
      <c r="AU7" s="27">
        <f t="shared" si="6"/>
        <v>42414</v>
      </c>
      <c r="AV7" s="62">
        <f t="shared" si="6"/>
        <v>42415</v>
      </c>
      <c r="AW7" s="27">
        <f t="shared" si="6"/>
        <v>42416</v>
      </c>
      <c r="AX7" s="27">
        <f t="shared" si="6"/>
        <v>42417</v>
      </c>
      <c r="AY7" s="27">
        <f t="shared" si="6"/>
        <v>42418</v>
      </c>
      <c r="AZ7" s="27">
        <f t="shared" si="6"/>
        <v>42419</v>
      </c>
      <c r="BA7" s="27">
        <f t="shared" si="6"/>
        <v>42420</v>
      </c>
      <c r="BB7" s="27">
        <f t="shared" si="6"/>
        <v>42421</v>
      </c>
      <c r="BC7" s="62">
        <f t="shared" si="6"/>
        <v>42422</v>
      </c>
      <c r="BD7" s="27">
        <f t="shared" si="6"/>
        <v>42423</v>
      </c>
      <c r="BE7" s="63">
        <f t="shared" si="6"/>
        <v>42424</v>
      </c>
      <c r="BF7" s="27">
        <f t="shared" si="6"/>
        <v>42425</v>
      </c>
      <c r="BG7" s="27">
        <f t="shared" si="6"/>
        <v>42426</v>
      </c>
      <c r="BH7" s="27">
        <f t="shared" si="6"/>
        <v>42427</v>
      </c>
      <c r="BI7" s="27">
        <f t="shared" si="6"/>
        <v>42428</v>
      </c>
      <c r="BJ7" s="62">
        <f>IF(DAY(AN7+22)=1,"",DATE(YEAR(AN7),MONTH(AN7),DAY(AN7+22)))</f>
        <v>42429</v>
      </c>
      <c r="BK7" s="27">
        <f>IF(DAY(AN7+23)=1,"",IF(OR(NOT(MONTH($A$23)=2),AND(MONTH($A$23)=2,OR(MOD(YEAR($A$23),400)=0,AND(MOD(YEAR($A$23),4)=0,MOD(YEAR($A$23),100)&lt;&gt;0)))),DATE(YEAR(BJ7),MONTH(BJ7),DAY(BJ7+1)),IF(MONTH($A$23)=2,"")))</f>
      </c>
      <c r="BL7" s="27">
        <f>IF(OR(DAY(AN7+23)=1,DAY(AN7+24)=1),"",IF(OR(NOT(MONTH($A$23)=2),AND(MONTH($A$23)=2,OR(MOD(YEAR($A$23),400)=0,AND(MOD(YEAR($A$23),4)=0,MOD(YEAR($A$23),100)&lt;&gt;0)))),DATE(YEAR(BK7),MONTH(BK7),DAY(BK7+1)),IF(MONTH($A$23)=2,"")))</f>
      </c>
      <c r="BM7" s="62">
        <f>DATE(YEAR($A$41),MONTH($A$41),DAY(1))</f>
        <v>42430</v>
      </c>
      <c r="BN7" s="27">
        <f>BM7+1</f>
        <v>42431</v>
      </c>
      <c r="BO7" s="27">
        <f aca="true" t="shared" si="7" ref="BO7:CN7">BN7+1</f>
        <v>42432</v>
      </c>
      <c r="BP7" s="27">
        <f t="shared" si="7"/>
        <v>42433</v>
      </c>
      <c r="BQ7" s="27">
        <f t="shared" si="7"/>
        <v>42434</v>
      </c>
      <c r="BR7" s="27">
        <f t="shared" si="7"/>
        <v>42435</v>
      </c>
      <c r="BS7" s="27">
        <f t="shared" si="7"/>
        <v>42436</v>
      </c>
      <c r="BT7" s="62">
        <f t="shared" si="7"/>
        <v>42437</v>
      </c>
      <c r="BU7" s="27">
        <f t="shared" si="7"/>
        <v>42438</v>
      </c>
      <c r="BV7" s="63">
        <f t="shared" si="7"/>
        <v>42439</v>
      </c>
      <c r="BW7" s="27">
        <f t="shared" si="7"/>
        <v>42440</v>
      </c>
      <c r="BX7" s="27">
        <f t="shared" si="7"/>
        <v>42441</v>
      </c>
      <c r="BY7" s="27">
        <f t="shared" si="7"/>
        <v>42442</v>
      </c>
      <c r="BZ7" s="27">
        <f t="shared" si="7"/>
        <v>42443</v>
      </c>
      <c r="CA7" s="62">
        <f t="shared" si="7"/>
        <v>42444</v>
      </c>
      <c r="CB7" s="27">
        <f t="shared" si="7"/>
        <v>42445</v>
      </c>
      <c r="CC7" s="27">
        <f t="shared" si="7"/>
        <v>42446</v>
      </c>
      <c r="CD7" s="27">
        <f t="shared" si="7"/>
        <v>42447</v>
      </c>
      <c r="CE7" s="27">
        <f t="shared" si="7"/>
        <v>42448</v>
      </c>
      <c r="CF7" s="27">
        <f t="shared" si="7"/>
        <v>42449</v>
      </c>
      <c r="CG7" s="27">
        <f t="shared" si="7"/>
        <v>42450</v>
      </c>
      <c r="CH7" s="62">
        <f t="shared" si="7"/>
        <v>42451</v>
      </c>
      <c r="CI7" s="27">
        <f t="shared" si="7"/>
        <v>42452</v>
      </c>
      <c r="CJ7" s="63">
        <f t="shared" si="7"/>
        <v>42453</v>
      </c>
      <c r="CK7" s="27">
        <f t="shared" si="7"/>
        <v>42454</v>
      </c>
      <c r="CL7" s="27">
        <f t="shared" si="7"/>
        <v>42455</v>
      </c>
      <c r="CM7" s="27">
        <f t="shared" si="7"/>
        <v>42456</v>
      </c>
      <c r="CN7" s="27">
        <f t="shared" si="7"/>
        <v>42457</v>
      </c>
      <c r="CO7" s="62">
        <f>IF(DAY(BS7+22)=1,"",DATE(YEAR(BS7),MONTH(BS7),DAY(BS7+22)))</f>
        <v>42458</v>
      </c>
      <c r="CP7" s="27">
        <f>IF(DAY(BS7+23)=1,"",IF(OR(NOT(MONTH($A$41)=2),AND(MONTH($A$41)=2,OR(MOD(YEAR($A$41),400)=0,AND(MOD(YEAR($A$41),4)=0,MOD(YEAR($A$41),100)&lt;&gt;0)))),DATE(YEAR(CO7),MONTH(CO7),DAY(CO7+1)),IF(MONTH($A$41)=2,"")))</f>
        <v>42459</v>
      </c>
      <c r="CQ7" s="27">
        <f>IF(OR(DAY(BS7+23)=1,DAY(BS7+24)=1),"",IF(OR(NOT(MONTH($A$41)=2),AND(MONTH($A$41)=2,OR(MOD(YEAR($A$41),400)=0,AND(MOD(YEAR($A$41),4)=0,MOD(YEAR($A$41),100)&lt;&gt;0)))),DATE(YEAR(CP7),MONTH(CP7),DAY(CP7+1)),IF(MONTH($A$41)=2,"")))</f>
        <v>42460</v>
      </c>
      <c r="CR7" s="62">
        <f>DATE(YEAR($A$59),MONTH($A$59),DAY(1))</f>
        <v>42461</v>
      </c>
      <c r="CS7" s="27">
        <f>CR7+1</f>
        <v>42462</v>
      </c>
      <c r="CT7" s="27">
        <f aca="true" t="shared" si="8" ref="CT7:DS7">CS7+1</f>
        <v>42463</v>
      </c>
      <c r="CU7" s="27">
        <f t="shared" si="8"/>
        <v>42464</v>
      </c>
      <c r="CV7" s="27">
        <f t="shared" si="8"/>
        <v>42465</v>
      </c>
      <c r="CW7" s="27">
        <f t="shared" si="8"/>
        <v>42466</v>
      </c>
      <c r="CX7" s="27">
        <f t="shared" si="8"/>
        <v>42467</v>
      </c>
      <c r="CY7" s="62">
        <f t="shared" si="8"/>
        <v>42468</v>
      </c>
      <c r="CZ7" s="27">
        <f t="shared" si="8"/>
        <v>42469</v>
      </c>
      <c r="DA7" s="63">
        <f t="shared" si="8"/>
        <v>42470</v>
      </c>
      <c r="DB7" s="27">
        <f t="shared" si="8"/>
        <v>42471</v>
      </c>
      <c r="DC7" s="27">
        <f t="shared" si="8"/>
        <v>42472</v>
      </c>
      <c r="DD7" s="27">
        <f t="shared" si="8"/>
        <v>42473</v>
      </c>
      <c r="DE7" s="27">
        <f t="shared" si="8"/>
        <v>42474</v>
      </c>
      <c r="DF7" s="62">
        <f t="shared" si="8"/>
        <v>42475</v>
      </c>
      <c r="DG7" s="27">
        <f t="shared" si="8"/>
        <v>42476</v>
      </c>
      <c r="DH7" s="27">
        <f t="shared" si="8"/>
        <v>42477</v>
      </c>
      <c r="DI7" s="27">
        <f t="shared" si="8"/>
        <v>42478</v>
      </c>
      <c r="DJ7" s="27">
        <f t="shared" si="8"/>
        <v>42479</v>
      </c>
      <c r="DK7" s="27">
        <f t="shared" si="8"/>
        <v>42480</v>
      </c>
      <c r="DL7" s="27">
        <f t="shared" si="8"/>
        <v>42481</v>
      </c>
      <c r="DM7" s="62">
        <f t="shared" si="8"/>
        <v>42482</v>
      </c>
      <c r="DN7" s="27">
        <f t="shared" si="8"/>
        <v>42483</v>
      </c>
      <c r="DO7" s="63">
        <f t="shared" si="8"/>
        <v>42484</v>
      </c>
      <c r="DP7" s="27">
        <f t="shared" si="8"/>
        <v>42485</v>
      </c>
      <c r="DQ7" s="27">
        <f t="shared" si="8"/>
        <v>42486</v>
      </c>
      <c r="DR7" s="27">
        <f t="shared" si="8"/>
        <v>42487</v>
      </c>
      <c r="DS7" s="27">
        <f t="shared" si="8"/>
        <v>42488</v>
      </c>
      <c r="DT7" s="62">
        <f>IF(DAY(CX7+22)=1,"",DATE(YEAR(CX7),MONTH(CX7),DAY(CX7+22)))</f>
        <v>42489</v>
      </c>
      <c r="DU7" s="27">
        <f>IF(DAY(CX7+23)=1,"",IF(OR(NOT(MONTH($A$59)=2),AND(MONTH($A$59)=2,OR(MOD(YEAR($A$59),400)=0,AND(MOD(YEAR($A$59),4)=0,MOD(YEAR($A$59),100)&lt;&gt;0)))),DATE(YEAR(DT7),MONTH(DT7),DAY(DT7+1)),IF(MONTH($A$59)=2,"")))</f>
        <v>42490</v>
      </c>
      <c r="DV7" s="27">
        <f>IF(OR(DAY(CX7+23)=1,DAY(CX7+24)=1),"",IF(OR(NOT(MONTH($A$59)=2),AND(MONTH($A$59)=2,OR(MOD(YEAR($A$59),400)=0,AND(MOD(YEAR($A$59),4)=0,MOD(YEAR($A$59),100)&lt;&gt;0)))),DATE(YEAR(DU7),MONTH(DU7),DAY(DU7+1)),IF(MONTH($A$59)=2,"")))</f>
      </c>
      <c r="DW7" s="71"/>
      <c r="DX7" s="29"/>
      <c r="DY7" s="29"/>
      <c r="DZ7" s="29"/>
    </row>
    <row r="8" spans="1:130" ht="21.75" customHeight="1">
      <c r="A8" s="188"/>
      <c r="B8" s="66"/>
      <c r="C8" s="67"/>
      <c r="D8" s="67"/>
      <c r="E8" s="67"/>
      <c r="F8" s="67"/>
      <c r="G8" s="67"/>
      <c r="H8" s="67"/>
      <c r="I8" s="67"/>
      <c r="J8" s="67"/>
      <c r="K8" s="67"/>
      <c r="L8" s="67"/>
      <c r="M8" s="67"/>
      <c r="N8" s="67"/>
      <c r="O8" s="67"/>
      <c r="P8" s="67"/>
      <c r="Q8" s="67"/>
      <c r="R8" s="67"/>
      <c r="S8" s="67"/>
      <c r="T8" s="67"/>
      <c r="U8" s="67"/>
      <c r="V8" s="67"/>
      <c r="W8" s="67"/>
      <c r="X8" s="67"/>
      <c r="Y8" s="67"/>
      <c r="Z8" s="67" t="s">
        <v>36</v>
      </c>
      <c r="AA8" s="67"/>
      <c r="AB8" s="67"/>
      <c r="AC8" s="67"/>
      <c r="AD8" s="67"/>
      <c r="AE8" s="67"/>
      <c r="AF8" s="67"/>
      <c r="AG8" s="67"/>
      <c r="AH8" s="67" t="s">
        <v>30</v>
      </c>
      <c r="AI8" s="67"/>
      <c r="AJ8" s="67"/>
      <c r="AK8" s="67"/>
      <c r="AL8" s="67"/>
      <c r="AM8" s="67"/>
      <c r="AN8" s="67"/>
      <c r="AO8" s="67"/>
      <c r="AP8" s="67"/>
      <c r="AQ8" s="67"/>
      <c r="AR8" s="67"/>
      <c r="AS8" s="67"/>
      <c r="AT8" s="67"/>
      <c r="AU8" s="67"/>
      <c r="AV8" s="67"/>
      <c r="AW8" s="67"/>
      <c r="AX8" s="67"/>
      <c r="AY8" s="67"/>
      <c r="AZ8" s="67"/>
      <c r="BA8" s="67"/>
      <c r="BB8" s="67"/>
      <c r="BC8" s="67"/>
      <c r="BD8" s="67"/>
      <c r="BE8" s="67"/>
      <c r="BF8" s="67"/>
      <c r="BG8" s="67"/>
      <c r="BH8" s="67"/>
      <c r="BI8" s="67"/>
      <c r="BJ8" s="67"/>
      <c r="BK8" s="67"/>
      <c r="BL8" s="67"/>
      <c r="BM8" s="67" t="s">
        <v>31</v>
      </c>
      <c r="BN8" s="67" t="s">
        <v>34</v>
      </c>
      <c r="BO8" s="67"/>
      <c r="BP8" s="67"/>
      <c r="BQ8" s="67"/>
      <c r="BR8" s="67"/>
      <c r="BS8" s="67"/>
      <c r="BT8" s="67"/>
      <c r="BU8" s="67"/>
      <c r="BV8" s="67"/>
      <c r="BW8" s="67"/>
      <c r="BX8" s="67"/>
      <c r="BY8" s="67"/>
      <c r="BZ8" s="67"/>
      <c r="CA8" s="67" t="s">
        <v>35</v>
      </c>
      <c r="CB8" s="67"/>
      <c r="CC8" s="67"/>
      <c r="CD8" s="67"/>
      <c r="CE8" s="67"/>
      <c r="CF8" s="67"/>
      <c r="CG8" s="67"/>
      <c r="CH8" s="67"/>
      <c r="CI8" s="67"/>
      <c r="CJ8" s="67"/>
      <c r="CK8" s="67"/>
      <c r="CL8" s="67"/>
      <c r="CM8" s="67"/>
      <c r="CN8" s="67"/>
      <c r="CO8" s="67"/>
      <c r="CP8" s="67"/>
      <c r="CQ8" s="67"/>
      <c r="CR8" s="67"/>
      <c r="CS8" s="67"/>
      <c r="CT8" s="67"/>
      <c r="CU8" s="67"/>
      <c r="CV8" s="67"/>
      <c r="CW8" s="67" t="s">
        <v>27</v>
      </c>
      <c r="CX8" s="67"/>
      <c r="CY8" s="67"/>
      <c r="CZ8" s="67"/>
      <c r="DA8" s="67"/>
      <c r="DB8" s="67"/>
      <c r="DC8" s="67"/>
      <c r="DD8" s="67"/>
      <c r="DE8" s="67"/>
      <c r="DF8" s="67"/>
      <c r="DG8" s="67"/>
      <c r="DH8" s="67"/>
      <c r="DI8" s="67"/>
      <c r="DJ8" s="67"/>
      <c r="DK8" s="67"/>
      <c r="DL8" s="67"/>
      <c r="DM8" s="67"/>
      <c r="DN8" s="67"/>
      <c r="DO8" s="67"/>
      <c r="DP8" s="67"/>
      <c r="DQ8" s="67"/>
      <c r="DR8" s="67"/>
      <c r="DS8" s="67"/>
      <c r="DT8" s="67"/>
      <c r="DU8" s="67"/>
      <c r="DV8" s="67"/>
      <c r="DW8" s="34"/>
      <c r="DZ8" s="34"/>
    </row>
    <row r="9" spans="1:130" ht="21.75" customHeight="1">
      <c r="A9" s="188"/>
      <c r="B9" s="66" t="s">
        <v>16</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t="s">
        <v>32</v>
      </c>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Z9" s="34"/>
    </row>
    <row r="10" spans="1:126" ht="21.75" customHeight="1">
      <c r="A10" s="188"/>
      <c r="B10" s="66" t="s">
        <v>17</v>
      </c>
      <c r="C10" s="67"/>
      <c r="D10" s="67"/>
      <c r="E10" s="67"/>
      <c r="F10" s="67"/>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7"/>
      <c r="AN10" s="67"/>
      <c r="AO10" s="67"/>
      <c r="AP10" s="67"/>
      <c r="AQ10" s="67"/>
      <c r="AR10" s="67"/>
      <c r="AS10" s="67"/>
      <c r="AT10" s="67"/>
      <c r="AU10" s="67"/>
      <c r="AV10" s="67"/>
      <c r="AW10" s="67"/>
      <c r="AX10" s="67"/>
      <c r="AY10" s="67"/>
      <c r="AZ10" s="67"/>
      <c r="BA10" s="67"/>
      <c r="BB10" s="67"/>
      <c r="BC10" s="67"/>
      <c r="BD10" s="67"/>
      <c r="BE10" s="67"/>
      <c r="BF10" s="67"/>
      <c r="BG10" s="67"/>
      <c r="BH10" s="67"/>
      <c r="BI10" s="67"/>
      <c r="BJ10" s="67"/>
      <c r="BK10" s="67"/>
      <c r="BL10" s="67"/>
      <c r="BM10" s="67" t="s">
        <v>33</v>
      </c>
      <c r="BN10" s="67"/>
      <c r="BO10" s="67"/>
      <c r="BP10" s="67"/>
      <c r="BQ10" s="67"/>
      <c r="BR10" s="67"/>
      <c r="BS10" s="67"/>
      <c r="BT10" s="67"/>
      <c r="BU10" s="67"/>
      <c r="BV10" s="67"/>
      <c r="BW10" s="67"/>
      <c r="BX10" s="67"/>
      <c r="BY10" s="67"/>
      <c r="BZ10" s="67"/>
      <c r="CA10" s="67"/>
      <c r="CB10" s="67"/>
      <c r="CC10" s="67"/>
      <c r="CD10" s="67"/>
      <c r="CE10" s="67"/>
      <c r="CF10" s="67"/>
      <c r="CG10" s="67"/>
      <c r="CH10" s="67"/>
      <c r="CI10" s="67"/>
      <c r="CJ10" s="67"/>
      <c r="CK10" s="67"/>
      <c r="CL10" s="67"/>
      <c r="CM10" s="67"/>
      <c r="CN10" s="67"/>
      <c r="CO10" s="67"/>
      <c r="CP10" s="67"/>
      <c r="CQ10" s="67"/>
      <c r="CR10" s="67"/>
      <c r="CS10" s="67"/>
      <c r="CT10" s="67"/>
      <c r="CU10" s="67"/>
      <c r="CV10" s="67"/>
      <c r="CW10" s="67" t="s">
        <v>37</v>
      </c>
      <c r="CX10" s="67"/>
      <c r="CY10" s="67"/>
      <c r="CZ10" s="67"/>
      <c r="DA10" s="67"/>
      <c r="DB10" s="67"/>
      <c r="DC10" s="67"/>
      <c r="DD10" s="67"/>
      <c r="DE10" s="67"/>
      <c r="DF10" s="67"/>
      <c r="DG10" s="67"/>
      <c r="DH10" s="67"/>
      <c r="DI10" s="67"/>
      <c r="DJ10" s="67"/>
      <c r="DK10" s="67"/>
      <c r="DL10" s="67"/>
      <c r="DM10" s="67"/>
      <c r="DN10" s="67"/>
      <c r="DO10" s="67"/>
      <c r="DP10" s="67"/>
      <c r="DQ10" s="67"/>
      <c r="DR10" s="67"/>
      <c r="DS10" s="67"/>
      <c r="DT10" s="67"/>
      <c r="DU10" s="67"/>
      <c r="DV10" s="67"/>
    </row>
    <row r="11" spans="1:126" ht="21.75" customHeight="1">
      <c r="A11" s="188"/>
      <c r="B11" s="66" t="s">
        <v>18</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7"/>
      <c r="AU11" s="67"/>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7"/>
      <c r="CN11" s="67"/>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row>
    <row r="12" spans="1:126" ht="21.75" customHeight="1">
      <c r="A12" s="188"/>
      <c r="B12" s="66" t="s">
        <v>19</v>
      </c>
      <c r="C12" s="67"/>
      <c r="D12" s="67"/>
      <c r="E12" s="67"/>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c r="AV12" s="67"/>
      <c r="AW12" s="67"/>
      <c r="AX12" s="67"/>
      <c r="AY12" s="67"/>
      <c r="AZ12" s="67"/>
      <c r="BA12" s="67"/>
      <c r="BB12" s="67"/>
      <c r="BC12" s="67"/>
      <c r="BD12" s="67"/>
      <c r="BE12" s="67"/>
      <c r="BF12" s="67"/>
      <c r="BG12" s="67"/>
      <c r="BH12" s="67"/>
      <c r="BI12" s="67"/>
      <c r="BJ12" s="67"/>
      <c r="BK12" s="67"/>
      <c r="BL12" s="67"/>
      <c r="BM12" s="67"/>
      <c r="BN12" s="67"/>
      <c r="BO12" s="67"/>
      <c r="BP12" s="67"/>
      <c r="BQ12" s="67"/>
      <c r="BR12" s="67"/>
      <c r="BS12" s="67"/>
      <c r="BT12" s="67"/>
      <c r="BU12" s="67"/>
      <c r="BV12" s="67"/>
      <c r="BW12" s="67"/>
      <c r="BX12" s="67"/>
      <c r="BY12" s="67"/>
      <c r="BZ12" s="67"/>
      <c r="CA12" s="67"/>
      <c r="CB12" s="67"/>
      <c r="CC12" s="67"/>
      <c r="CD12" s="67"/>
      <c r="CE12" s="67"/>
      <c r="CF12" s="67"/>
      <c r="CG12" s="67"/>
      <c r="CH12" s="67"/>
      <c r="CI12" s="67"/>
      <c r="CJ12" s="67"/>
      <c r="CK12" s="67"/>
      <c r="CL12" s="67"/>
      <c r="CM12" s="67"/>
      <c r="CN12" s="67"/>
      <c r="CO12" s="67"/>
      <c r="CP12" s="67"/>
      <c r="CQ12" s="67"/>
      <c r="CR12" s="67"/>
      <c r="CS12" s="67"/>
      <c r="CT12" s="67"/>
      <c r="CU12" s="67"/>
      <c r="CV12" s="67"/>
      <c r="CW12" s="67"/>
      <c r="CX12" s="67"/>
      <c r="CY12" s="67"/>
      <c r="CZ12" s="67"/>
      <c r="DA12" s="67"/>
      <c r="DB12" s="67"/>
      <c r="DC12" s="67"/>
      <c r="DD12" s="67"/>
      <c r="DE12" s="67"/>
      <c r="DF12" s="67"/>
      <c r="DG12" s="67"/>
      <c r="DH12" s="67"/>
      <c r="DI12" s="67"/>
      <c r="DJ12" s="67"/>
      <c r="DK12" s="67"/>
      <c r="DL12" s="67"/>
      <c r="DM12" s="67"/>
      <c r="DN12" s="67"/>
      <c r="DO12" s="67"/>
      <c r="DP12" s="67"/>
      <c r="DQ12" s="67"/>
      <c r="DR12" s="67"/>
      <c r="DS12" s="67"/>
      <c r="DT12" s="67"/>
      <c r="DU12" s="67"/>
      <c r="DV12" s="67"/>
    </row>
    <row r="13" spans="1:126" ht="21.75" customHeight="1">
      <c r="A13" s="188"/>
      <c r="B13" s="66" t="s">
        <v>20</v>
      </c>
      <c r="C13" s="67"/>
      <c r="D13" s="67"/>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BD13" s="67"/>
      <c r="BE13" s="67"/>
      <c r="BF13" s="67"/>
      <c r="BG13" s="67"/>
      <c r="BH13" s="67"/>
      <c r="BI13" s="67"/>
      <c r="BJ13" s="67"/>
      <c r="BK13" s="67"/>
      <c r="BL13" s="67"/>
      <c r="BM13" s="67"/>
      <c r="BN13" s="67"/>
      <c r="BO13" s="67"/>
      <c r="BP13" s="67"/>
      <c r="BQ13" s="67"/>
      <c r="BR13" s="67"/>
      <c r="BS13" s="67"/>
      <c r="BT13" s="67"/>
      <c r="BU13" s="67"/>
      <c r="BV13" s="67"/>
      <c r="BW13" s="67"/>
      <c r="BX13" s="67"/>
      <c r="BY13" s="67"/>
      <c r="BZ13" s="67"/>
      <c r="CA13" s="67"/>
      <c r="CB13" s="67"/>
      <c r="CC13" s="67"/>
      <c r="CD13" s="67"/>
      <c r="CE13" s="67"/>
      <c r="CF13" s="67"/>
      <c r="CG13" s="67"/>
      <c r="CH13" s="67"/>
      <c r="CI13" s="67"/>
      <c r="CJ13" s="67"/>
      <c r="CK13" s="67"/>
      <c r="CL13" s="67"/>
      <c r="CM13" s="67"/>
      <c r="CN13" s="67"/>
      <c r="CO13" s="67"/>
      <c r="CP13" s="67"/>
      <c r="CQ13" s="67"/>
      <c r="CR13" s="67"/>
      <c r="CS13" s="67"/>
      <c r="CT13" s="67"/>
      <c r="CU13" s="67"/>
      <c r="CV13" s="67"/>
      <c r="CW13" s="67"/>
      <c r="CX13" s="67"/>
      <c r="CY13" s="67"/>
      <c r="CZ13" s="67"/>
      <c r="DA13" s="67"/>
      <c r="DB13" s="67"/>
      <c r="DC13" s="67"/>
      <c r="DD13" s="67"/>
      <c r="DE13" s="67"/>
      <c r="DF13" s="67"/>
      <c r="DG13" s="67"/>
      <c r="DH13" s="67"/>
      <c r="DI13" s="67"/>
      <c r="DJ13" s="67"/>
      <c r="DK13" s="67"/>
      <c r="DL13" s="67"/>
      <c r="DM13" s="67"/>
      <c r="DN13" s="67"/>
      <c r="DO13" s="67"/>
      <c r="DP13" s="67"/>
      <c r="DQ13" s="67"/>
      <c r="DR13" s="67"/>
      <c r="DS13" s="67"/>
      <c r="DT13" s="67"/>
      <c r="DU13" s="67"/>
      <c r="DV13" s="67"/>
    </row>
    <row r="14" spans="1:126" ht="21.75" customHeight="1">
      <c r="A14" s="188"/>
      <c r="B14" s="66" t="s">
        <v>24</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7"/>
      <c r="BK14" s="67"/>
      <c r="BL14" s="67"/>
      <c r="BM14" s="67"/>
      <c r="BN14" s="67"/>
      <c r="BO14" s="67"/>
      <c r="BP14" s="67"/>
      <c r="BQ14" s="67"/>
      <c r="BR14" s="67"/>
      <c r="BS14" s="67"/>
      <c r="BT14" s="67"/>
      <c r="BU14" s="67"/>
      <c r="BV14" s="67"/>
      <c r="BW14" s="67"/>
      <c r="BX14" s="67"/>
      <c r="BY14" s="67"/>
      <c r="BZ14" s="67"/>
      <c r="CA14" s="67"/>
      <c r="CB14" s="67"/>
      <c r="CC14" s="67"/>
      <c r="CD14" s="67"/>
      <c r="CE14" s="67"/>
      <c r="CF14" s="67"/>
      <c r="CG14" s="67"/>
      <c r="CH14" s="67"/>
      <c r="CI14" s="67"/>
      <c r="CJ14" s="67"/>
      <c r="CK14" s="67"/>
      <c r="CL14" s="67"/>
      <c r="CM14" s="67"/>
      <c r="CN14" s="67"/>
      <c r="CO14" s="67"/>
      <c r="CP14" s="67"/>
      <c r="CQ14" s="67"/>
      <c r="CR14" s="67"/>
      <c r="CS14" s="67"/>
      <c r="CT14" s="67"/>
      <c r="CU14" s="67"/>
      <c r="CV14" s="67"/>
      <c r="CW14" s="67"/>
      <c r="CX14" s="67"/>
      <c r="CY14" s="67"/>
      <c r="CZ14" s="67"/>
      <c r="DA14" s="67"/>
      <c r="DB14" s="67"/>
      <c r="DC14" s="67"/>
      <c r="DD14" s="67"/>
      <c r="DE14" s="67"/>
      <c r="DF14" s="67"/>
      <c r="DG14" s="67"/>
      <c r="DH14" s="67"/>
      <c r="DI14" s="67"/>
      <c r="DJ14" s="67"/>
      <c r="DK14" s="67"/>
      <c r="DL14" s="67"/>
      <c r="DM14" s="67"/>
      <c r="DN14" s="67"/>
      <c r="DO14" s="67"/>
      <c r="DP14" s="67"/>
      <c r="DQ14" s="67"/>
      <c r="DR14" s="67"/>
      <c r="DS14" s="67"/>
      <c r="DT14" s="67"/>
      <c r="DU14" s="67"/>
      <c r="DV14" s="67"/>
    </row>
    <row r="15" spans="1:130" ht="21.75" customHeight="1">
      <c r="A15" s="188"/>
      <c r="B15" s="66" t="s">
        <v>21</v>
      </c>
      <c r="C15" s="67"/>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BD15" s="67"/>
      <c r="BE15" s="67"/>
      <c r="BF15" s="67"/>
      <c r="BG15" s="67"/>
      <c r="BH15" s="67"/>
      <c r="BI15" s="67"/>
      <c r="BJ15" s="67"/>
      <c r="BK15" s="67"/>
      <c r="BL15" s="67"/>
      <c r="BM15" s="67"/>
      <c r="BN15" s="67"/>
      <c r="BO15" s="67"/>
      <c r="BP15" s="67"/>
      <c r="BQ15" s="67"/>
      <c r="BR15" s="67"/>
      <c r="BS15" s="67"/>
      <c r="BT15" s="67"/>
      <c r="BU15" s="67"/>
      <c r="BV15" s="67"/>
      <c r="BW15" s="67"/>
      <c r="BX15" s="67"/>
      <c r="BY15" s="67"/>
      <c r="BZ15" s="67"/>
      <c r="CA15" s="67"/>
      <c r="CB15" s="67"/>
      <c r="CC15" s="67"/>
      <c r="CD15" s="67"/>
      <c r="CE15" s="67"/>
      <c r="CF15" s="67"/>
      <c r="CG15" s="67"/>
      <c r="CH15" s="67"/>
      <c r="CI15" s="67"/>
      <c r="CJ15" s="67"/>
      <c r="CK15" s="67"/>
      <c r="CL15" s="67"/>
      <c r="CM15" s="67"/>
      <c r="CN15" s="67"/>
      <c r="CO15" s="67"/>
      <c r="CP15" s="67"/>
      <c r="CQ15" s="67"/>
      <c r="CR15" s="67"/>
      <c r="CS15" s="67"/>
      <c r="CT15" s="67"/>
      <c r="CU15" s="67"/>
      <c r="CV15" s="67"/>
      <c r="CW15" s="67"/>
      <c r="CX15" s="67"/>
      <c r="CY15" s="67"/>
      <c r="CZ15" s="67"/>
      <c r="DA15" s="67"/>
      <c r="DB15" s="67"/>
      <c r="DC15" s="67"/>
      <c r="DD15" s="67"/>
      <c r="DE15" s="67"/>
      <c r="DF15" s="67"/>
      <c r="DG15" s="67"/>
      <c r="DH15" s="67"/>
      <c r="DI15" s="67"/>
      <c r="DJ15" s="67"/>
      <c r="DK15" s="67"/>
      <c r="DL15" s="67"/>
      <c r="DM15" s="67"/>
      <c r="DN15" s="67"/>
      <c r="DO15" s="67"/>
      <c r="DP15" s="67"/>
      <c r="DQ15" s="67"/>
      <c r="DR15" s="67"/>
      <c r="DS15" s="67"/>
      <c r="DT15" s="67"/>
      <c r="DU15" s="67"/>
      <c r="DV15" s="67"/>
      <c r="DZ15" s="34"/>
    </row>
    <row r="16" spans="1:126" ht="21.75" customHeight="1">
      <c r="A16" s="188"/>
      <c r="B16" s="66" t="s">
        <v>22</v>
      </c>
      <c r="C16" s="67"/>
      <c r="D16" s="67"/>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7"/>
      <c r="BD16" s="67"/>
      <c r="BE16" s="67"/>
      <c r="BF16" s="67"/>
      <c r="BG16" s="67"/>
      <c r="BH16" s="67"/>
      <c r="BI16" s="67"/>
      <c r="BJ16" s="67"/>
      <c r="BK16" s="67"/>
      <c r="BL16" s="67"/>
      <c r="BM16" s="67"/>
      <c r="BN16" s="67"/>
      <c r="BO16" s="67"/>
      <c r="BP16" s="67"/>
      <c r="BQ16" s="67"/>
      <c r="BR16" s="67"/>
      <c r="BS16" s="67"/>
      <c r="BT16" s="67"/>
      <c r="BU16" s="67"/>
      <c r="BV16" s="67"/>
      <c r="BW16" s="67"/>
      <c r="BX16" s="67"/>
      <c r="BY16" s="67"/>
      <c r="BZ16" s="67"/>
      <c r="CA16" s="67"/>
      <c r="CB16" s="67"/>
      <c r="CC16" s="67"/>
      <c r="CD16" s="67"/>
      <c r="CE16" s="67"/>
      <c r="CF16" s="67"/>
      <c r="CG16" s="67"/>
      <c r="CH16" s="67"/>
      <c r="CI16" s="67"/>
      <c r="CJ16" s="67"/>
      <c r="CK16" s="67"/>
      <c r="CL16" s="67"/>
      <c r="CM16" s="67"/>
      <c r="CN16" s="67"/>
      <c r="CO16" s="67"/>
      <c r="CP16" s="67"/>
      <c r="CQ16" s="67"/>
      <c r="CR16" s="67"/>
      <c r="CS16" s="67"/>
      <c r="CT16" s="67"/>
      <c r="CU16" s="67"/>
      <c r="CV16" s="67"/>
      <c r="CW16" s="67"/>
      <c r="CX16" s="67"/>
      <c r="CY16" s="67"/>
      <c r="CZ16" s="67"/>
      <c r="DA16" s="67"/>
      <c r="DB16" s="67"/>
      <c r="DC16" s="67"/>
      <c r="DD16" s="67"/>
      <c r="DE16" s="67"/>
      <c r="DF16" s="67"/>
      <c r="DG16" s="67"/>
      <c r="DH16" s="67"/>
      <c r="DI16" s="67"/>
      <c r="DJ16" s="67"/>
      <c r="DK16" s="67"/>
      <c r="DL16" s="67"/>
      <c r="DM16" s="67"/>
      <c r="DN16" s="67"/>
      <c r="DO16" s="67"/>
      <c r="DP16" s="67"/>
      <c r="DQ16" s="67"/>
      <c r="DR16" s="67"/>
      <c r="DS16" s="67"/>
      <c r="DT16" s="67"/>
      <c r="DU16" s="67"/>
      <c r="DV16" s="67"/>
    </row>
    <row r="17" spans="1:126" ht="21.75" customHeight="1">
      <c r="A17" s="188"/>
      <c r="B17" s="66" t="s">
        <v>23</v>
      </c>
      <c r="C17" s="67"/>
      <c r="D17" s="67"/>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BD17" s="67"/>
      <c r="BE17" s="67"/>
      <c r="BF17" s="67"/>
      <c r="BG17" s="67"/>
      <c r="BH17" s="67"/>
      <c r="BI17" s="67"/>
      <c r="BJ17" s="67"/>
      <c r="BK17" s="67"/>
      <c r="BL17" s="67"/>
      <c r="BM17" s="67"/>
      <c r="BN17" s="67"/>
      <c r="BO17" s="67"/>
      <c r="BP17" s="67"/>
      <c r="BQ17" s="67"/>
      <c r="BR17" s="67"/>
      <c r="BS17" s="67"/>
      <c r="BT17" s="67"/>
      <c r="BU17" s="67"/>
      <c r="BV17" s="67"/>
      <c r="BW17" s="67"/>
      <c r="BX17" s="67"/>
      <c r="BY17" s="67"/>
      <c r="BZ17" s="67"/>
      <c r="CA17" s="67"/>
      <c r="CB17" s="67"/>
      <c r="CC17" s="67"/>
      <c r="CD17" s="67"/>
      <c r="CE17" s="67"/>
      <c r="CF17" s="67"/>
      <c r="CG17" s="67"/>
      <c r="CH17" s="67"/>
      <c r="CI17" s="67"/>
      <c r="CJ17" s="67"/>
      <c r="CK17" s="67"/>
      <c r="CL17" s="67"/>
      <c r="CM17" s="67"/>
      <c r="CN17" s="67"/>
      <c r="CO17" s="67"/>
      <c r="CP17" s="67"/>
      <c r="CQ17" s="67"/>
      <c r="CR17" s="67"/>
      <c r="CS17" s="67"/>
      <c r="CT17" s="67"/>
      <c r="CU17" s="67"/>
      <c r="CV17" s="67"/>
      <c r="CW17" s="67"/>
      <c r="CX17" s="67"/>
      <c r="CY17" s="67"/>
      <c r="CZ17" s="67"/>
      <c r="DA17" s="67"/>
      <c r="DB17" s="67"/>
      <c r="DC17" s="67"/>
      <c r="DD17" s="67"/>
      <c r="DE17" s="67"/>
      <c r="DF17" s="67"/>
      <c r="DG17" s="67"/>
      <c r="DH17" s="67"/>
      <c r="DI17" s="67"/>
      <c r="DJ17" s="67"/>
      <c r="DK17" s="67"/>
      <c r="DL17" s="67"/>
      <c r="DM17" s="67"/>
      <c r="DN17" s="67"/>
      <c r="DO17" s="67"/>
      <c r="DP17" s="67"/>
      <c r="DQ17" s="67"/>
      <c r="DR17" s="67"/>
      <c r="DS17" s="67"/>
      <c r="DT17" s="67"/>
      <c r="DU17" s="67"/>
      <c r="DV17" s="67"/>
    </row>
    <row r="18" spans="1:126" ht="16.5" customHeight="1" hidden="1" thickBot="1">
      <c r="A18" s="188"/>
      <c r="B18" s="35" t="s">
        <v>9</v>
      </c>
      <c r="C18" s="31">
        <f>IF($C$7="","",IF(OR(WEEKDAY($C$7)=1,WEEKDAY($C$7)=7),"*",""))</f>
      </c>
      <c r="D18" s="31" t="str">
        <f>IF($D$7="","",IF(OR(WEEKDAY($D$7)=1,WEEKDAY($D$7)=7),"*",""))</f>
        <v>*</v>
      </c>
      <c r="E18" s="31" t="str">
        <f>IF($E$7="","",IF(OR(WEEKDAY($E$7)=1,WEEKDAY($E$7)=7),"*",""))</f>
        <v>*</v>
      </c>
      <c r="F18" s="31">
        <f>IF($F$7="","",IF(OR(WEEKDAY($F$7)=1,WEEKDAY($F$7)=7),"*",""))</f>
      </c>
      <c r="G18" s="32">
        <f>IF($G$2=1999,"*","")</f>
      </c>
      <c r="H18" s="31">
        <f>IF(OR(WEEKDAY($H$7)=1,WEEKDAY($H$7)=7),"*","")</f>
      </c>
      <c r="I18" s="31">
        <f>IF(OR(WEEKDAY($I$7)=1,WEEKDAY($I$7)=7),"*","")</f>
      </c>
      <c r="J18" s="31">
        <f>IF(OR(WEEKDAY($J$7)=1,WEEKDAY($J$7)=7),"*","")</f>
      </c>
      <c r="K18" s="31" t="str">
        <f>IF(OR(WEEKDAY($K$7)=1,WEEKDAY($K$7)=7),"*","")</f>
        <v>*</v>
      </c>
      <c r="L18" s="31" t="str">
        <f>IF(OR(WEEKDAY($L$7)=1,WEEKDAY($L$7)=7),"*","")</f>
        <v>*</v>
      </c>
      <c r="M18" s="31">
        <f>IF(OR(WEEKDAY($M$7)=1,WEEKDAY($M$7)=7),"*","")</f>
      </c>
      <c r="N18" s="31">
        <f>IF(OR(WEEKDAY($N$7)=1,WEEKDAY($N$7)=7),"*","")</f>
      </c>
      <c r="O18" s="64">
        <f>IF(OR(WEEKDAY($O$7)=1,WEEKDAY($O$7)=7),"*","")</f>
      </c>
      <c r="P18" s="31">
        <f>IF(OR(WEEKDAY($P$7)=1,WEEKDAY($P$7)=7),"*","")</f>
      </c>
      <c r="Q18" s="31">
        <f>IF(OR(WEEKDAY($Q$7)=1,WEEKDAY($Q$7)=7),"*","")</f>
      </c>
      <c r="R18" s="31" t="str">
        <f>IF(OR(WEEKDAY($R$7)=1,WEEKDAY($R$7)=7),"*","")</f>
        <v>*</v>
      </c>
      <c r="S18" s="31" t="str">
        <f>IF(OR(WEEKDAY($S$7)=1,WEEKDAY($S$7)=7),"*","")</f>
        <v>*</v>
      </c>
      <c r="T18" s="31">
        <f>IF(OR(WEEKDAY($T$7)=1,WEEKDAY($T$7)=7),"*","")</f>
      </c>
      <c r="U18" s="31">
        <f>IF(OR(WEEKDAY($U$7)=1,WEEKDAY($U$7)=7),"*","")</f>
      </c>
      <c r="V18" s="31" t="s">
        <v>10</v>
      </c>
      <c r="W18" s="31" t="s">
        <v>10</v>
      </c>
      <c r="X18" s="32">
        <f>IF($G$2=1999,"*","")</f>
      </c>
      <c r="Y18" s="32">
        <f>IF($G$2=1999,"*","")</f>
      </c>
      <c r="Z18" s="32">
        <f>IF($G$2=1999,"*","")</f>
      </c>
      <c r="AA18" s="32">
        <f>IF($G$2=1999,"*","")</f>
      </c>
      <c r="AB18" s="32">
        <f>IF($G$2=1999,"*","")</f>
      </c>
      <c r="AC18" s="31">
        <f>IF(OR(WEEKDAY($AC$7)=1,WEEKDAY($AC$7)=7),"*","")</f>
      </c>
      <c r="AD18" s="31">
        <f>IF(OR(WEEKDAY($AD$7)=1,WEEKDAY($AD$7)=7),"*","")</f>
      </c>
      <c r="AE18" s="31">
        <f>IF(OR(WEEKDAY($AE$7)=1,WEEKDAY($AE$7)=7),"*","")</f>
      </c>
      <c r="AF18" s="31" t="str">
        <f>IF(OR(WEEKDAY($AF$7)=1,WEEKDAY($AF$7)=7),"*","")</f>
        <v>*</v>
      </c>
      <c r="AG18" s="31" t="str">
        <f>IF(OR(WEEKDAY($AG$7)=1,WEEKDAY($AG$7)=7),"*","")</f>
        <v>*</v>
      </c>
      <c r="AH18" s="31">
        <f>IF($C$7="","",IF(OR(WEEKDAY($C$7)=1,WEEKDAY($C$7)=7),"*",""))</f>
      </c>
      <c r="AI18" s="31" t="str">
        <f>IF($D$7="","",IF(OR(WEEKDAY($D$7)=1,WEEKDAY($D$7)=7),"*",""))</f>
        <v>*</v>
      </c>
      <c r="AJ18" s="31" t="str">
        <f>IF($E$7="","",IF(OR(WEEKDAY($E$7)=1,WEEKDAY($E$7)=7),"*",""))</f>
        <v>*</v>
      </c>
      <c r="AK18" s="31">
        <f>IF($F$7="","",IF(OR(WEEKDAY($F$7)=1,WEEKDAY($F$7)=7),"*",""))</f>
      </c>
      <c r="AL18" s="31">
        <f>IF($G$7="","",IF(OR(WEEKDAY($G$7)=1,WEEKDAY($G$7)=7),"*",""))</f>
      </c>
      <c r="AM18" s="31">
        <f>IF($H$7="","",IF(OR(WEEKDAY($H$7)=1,WEEKDAY($H$7)=7),"*",""))</f>
      </c>
      <c r="AN18" s="31">
        <f>IF(OR(WEEKDAY($I$7)=1,WEEKDAY($I$7)=7),"*","")</f>
      </c>
      <c r="AO18" s="31">
        <f>IF(OR(WEEKDAY($J$7)=1,WEEKDAY($J$7)=7),"*","")</f>
      </c>
      <c r="AP18" s="31" t="str">
        <f>IF(OR(WEEKDAY($K$7)=1,WEEKDAY($K$7)=7),"*","")</f>
        <v>*</v>
      </c>
      <c r="AQ18" s="31" t="str">
        <f>IF(OR(WEEKDAY($L$7)=1,WEEKDAY($L$7)=7),"*","")</f>
        <v>*</v>
      </c>
      <c r="AR18" s="31">
        <f>IF(OR(WEEKDAY($M$7)=1,WEEKDAY($M$7)=7),"*","")</f>
      </c>
      <c r="AS18" s="31">
        <f>IF(OR(WEEKDAY($N$7)=1,WEEKDAY($N$7)=7),"*","")</f>
      </c>
      <c r="AT18" s="31">
        <f>IF(OR(WEEKDAY($O$7)=1,WEEKDAY($O$7)=7),"*","")</f>
      </c>
      <c r="AU18" s="31">
        <f>IF(OR(WEEKDAY($P$7)=1,WEEKDAY($P$7)=7),"*","")</f>
      </c>
      <c r="AV18" s="31">
        <f>IF(OR(WEEKDAY($Q$7)=1,WEEKDAY($Q$7)=7),"*","")</f>
      </c>
      <c r="AW18" s="31" t="str">
        <f>IF(OR(WEEKDAY($R$7)=1,WEEKDAY($R$7)=7),"*","")</f>
        <v>*</v>
      </c>
      <c r="AX18" s="31" t="str">
        <f>IF(OR(WEEKDAY($S$7)=1,WEEKDAY($S$7)=7),"*","")</f>
        <v>*</v>
      </c>
      <c r="AY18" s="31">
        <f>IF(OR(WEEKDAY($T$7)=1,WEEKDAY($T$7)=7),"*","")</f>
      </c>
      <c r="AZ18" s="31">
        <f>IF(OR(WEEKDAY($U$7)=1,WEEKDAY($U$7)=7),"*","")</f>
      </c>
      <c r="BA18" s="31">
        <f>IF(OR(WEEKDAY($V$7)=1,WEEKDAY($V$7)=7),"*","")</f>
      </c>
      <c r="BB18" s="31">
        <f>IF(OR(WEEKDAY($W$7)=1,WEEKDAY($W$7)=7),"*","")</f>
      </c>
      <c r="BC18" s="32">
        <f>IF($G$2=1999,"*","")</f>
      </c>
      <c r="BD18" s="32">
        <f>IF($G$2=1999,"*","")</f>
      </c>
      <c r="BE18" s="32">
        <f>IF($G$2=1999,"*","")</f>
      </c>
      <c r="BF18" s="32">
        <f>IF($G$2=1999,"*","")</f>
      </c>
      <c r="BG18" s="32">
        <f>IF($G$2=1999,"*","")</f>
      </c>
      <c r="BH18" s="31">
        <f>IF(OR(WEEKDAY($AC$7)=1,WEEKDAY($AC$7)=7),"*","")</f>
      </c>
      <c r="BI18" s="31">
        <f>IF(OR(WEEKDAY($AD$7)=1,WEEKDAY($AD$7)=7),"*","")</f>
      </c>
      <c r="BJ18" s="31">
        <f>IF($AE$7="","",IF(OR(WEEKDAY($AE$7)=1,WEEKDAY($AE$7)=7),"*",""))</f>
      </c>
      <c r="BK18" s="31" t="str">
        <f>IF($AF$7="","",IF(OR(WEEKDAY($AF$7)=1,WEEKDAY($AF$7)=7),"*",""))</f>
        <v>*</v>
      </c>
      <c r="BL18" s="31" t="str">
        <f>IF($AG$7="","",IF(OR(WEEKDAY($AG$7)=1,WEEKDAY($AG$7)=7),"*",""))</f>
        <v>*</v>
      </c>
      <c r="BM18" s="31">
        <f>IF($C$7="","",IF(OR(WEEKDAY($C$7)=1,WEEKDAY($C$7)=7),"*",""))</f>
      </c>
      <c r="BN18" s="31" t="str">
        <f>IF($D$7="","",IF(OR(WEEKDAY($D$7)=1,WEEKDAY($D$7)=7),"*",""))</f>
        <v>*</v>
      </c>
      <c r="BO18" s="31" t="str">
        <f>IF($E$7="","",IF(OR(WEEKDAY($E$7)=1,WEEKDAY($E$7)=7),"*",""))</f>
        <v>*</v>
      </c>
      <c r="BP18" s="31">
        <f>IF($F$7="","",IF(OR(WEEKDAY($F$7)=1,WEEKDAY($F$7)=7),"*",""))</f>
      </c>
      <c r="BQ18" s="31">
        <f>IF($G$7="","",IF(OR(WEEKDAY($G$7)=1,WEEKDAY($G$7)=7),"*",""))</f>
      </c>
      <c r="BR18" s="31">
        <f>IF($H$7="","",IF(OR(WEEKDAY($H$7)=1,WEEKDAY($H$7)=7),"*",""))</f>
      </c>
      <c r="BS18" s="31">
        <f>IF(OR(WEEKDAY($I$7)=1,WEEKDAY($I$7)=7),"*","")</f>
      </c>
      <c r="BT18" s="31">
        <f>IF(OR(WEEKDAY($J$7)=1,WEEKDAY($J$7)=7),"*","")</f>
      </c>
      <c r="BU18" s="31" t="str">
        <f>IF(OR(WEEKDAY($K$7)=1,WEEKDAY($K$7)=7),"*","")</f>
        <v>*</v>
      </c>
      <c r="BV18" s="31" t="str">
        <f>IF(OR(WEEKDAY($L$7)=1,WEEKDAY($L$7)=7),"*","")</f>
        <v>*</v>
      </c>
      <c r="BW18" s="31">
        <f>IF(OR(WEEKDAY($M$7)=1,WEEKDAY($M$7)=7),"*","")</f>
      </c>
      <c r="BX18" s="31">
        <f>IF(OR(WEEKDAY($N$7)=1,WEEKDAY($N$7)=7),"*","")</f>
      </c>
      <c r="BY18" s="31">
        <f>IF(OR(WEEKDAY($O$7)=1,WEEKDAY($O$7)=7),"*","")</f>
      </c>
      <c r="BZ18" s="31">
        <f>IF(OR(WEEKDAY($P$7)=1,WEEKDAY($P$7)=7),"*","")</f>
      </c>
      <c r="CA18" s="31">
        <f>IF(OR(WEEKDAY($Q$7)=1,WEEKDAY($Q$7)=7),"*","")</f>
      </c>
      <c r="CB18" s="31" t="str">
        <f>IF(OR(WEEKDAY($R$7)=1,WEEKDAY($R$7)=7),"*","")</f>
        <v>*</v>
      </c>
      <c r="CC18" s="31" t="str">
        <f>IF(OR(WEEKDAY($S$7)=1,WEEKDAY($S$7)=7),"*","")</f>
        <v>*</v>
      </c>
      <c r="CD18" s="31">
        <f>IF($G$2=1999,"*","")</f>
      </c>
      <c r="CE18" s="31">
        <f>IF(OR(WEEKDAY($U$7)=1,WEEKDAY($U$7)=7),"*","")</f>
      </c>
      <c r="CF18" s="31">
        <f>IF(OR(WEEKDAY($V$7)=1,WEEKDAY($V$7)=7),"*","")</f>
      </c>
      <c r="CG18" s="31">
        <f>IF(OR(WEEKDAY($W$7)=1,WEEKDAY($W$7)=7),"*","")</f>
      </c>
      <c r="CH18" s="31">
        <f>IF(OR(WEEKDAY($X$7)=1,WEEKDAY($X$7)=7),"*","")</f>
      </c>
      <c r="CI18" s="31" t="str">
        <f>IF(OR(WEEKDAY($Y$7)=1,WEEKDAY($Y$7)=7),"*","")</f>
        <v>*</v>
      </c>
      <c r="CJ18" s="31" t="str">
        <f>IF(OR(WEEKDAY($Z$7)=1,WEEKDAY($Z$7)=7),"*","")</f>
        <v>*</v>
      </c>
      <c r="CK18" s="31">
        <f>IF(OR(WEEKDAY($AA$7)=1,WEEKDAY($AA$7)=7),"*","")</f>
      </c>
      <c r="CL18" s="31">
        <f>IF(OR(WEEKDAY($AB$7)=1,WEEKDAY($AB$7)=7),"*","")</f>
      </c>
      <c r="CM18" s="31">
        <f>IF(OR(WEEKDAY($AC$7)=1,WEEKDAY($AC$7)=7),"*","")</f>
      </c>
      <c r="CN18" s="31">
        <f>IF(OR(WEEKDAY($AD$7)=1,WEEKDAY($AD$7)=7),"*","")</f>
      </c>
      <c r="CO18" s="31">
        <f>IF($AE$7="","",IF(OR(WEEKDAY($AE$7)=1,WEEKDAY($AE$7)=7),"*",""))</f>
      </c>
      <c r="CP18" s="31" t="str">
        <f>IF($AF$7="","",IF(OR(WEEKDAY($AF$7)=1,WEEKDAY($AF$7)=7),"*",""))</f>
        <v>*</v>
      </c>
      <c r="CQ18" s="31" t="str">
        <f>IF($AG$7="","",IF(OR(WEEKDAY($AG$7)=1,WEEKDAY($AG$7)=7),"*",""))</f>
        <v>*</v>
      </c>
      <c r="CR18" s="31">
        <f>IF($C$7="","",IF(OR(WEEKDAY($C$7)=1,WEEKDAY($C$7)=7),"*",""))</f>
      </c>
      <c r="CS18" s="31" t="str">
        <f>IF($D$7="","",IF(OR(WEEKDAY($D$7)=1,WEEKDAY($D$7)=7),"*",""))</f>
        <v>*</v>
      </c>
      <c r="CT18" s="31" t="str">
        <f>IF($E$7="","",IF(OR(WEEKDAY($E$7)=1,WEEKDAY($E$7)=7),"*",""))</f>
        <v>*</v>
      </c>
      <c r="CU18" s="31">
        <f>IF($F$7="","",IF(OR(WEEKDAY($F$7)=1,WEEKDAY($F$7)=7),"*",""))</f>
      </c>
      <c r="CV18" s="31">
        <f>IF($G$2=1999,"*","")</f>
      </c>
      <c r="CW18" s="31">
        <f>IF($H$7="","",IF(OR(WEEKDAY($H$7)=1,WEEKDAY($H$7)=7),"*",""))</f>
      </c>
      <c r="CX18" s="31">
        <f>IF(OR(WEEKDAY($I$7)=1,WEEKDAY($I$7)=7),"*","")</f>
      </c>
      <c r="CY18" s="31">
        <f>IF(OR(WEEKDAY($J$7)=1,WEEKDAY($J$7)=7),"*","")</f>
      </c>
      <c r="CZ18" s="31" t="str">
        <f>IF(OR(WEEKDAY($K$7)=1,WEEKDAY($K$7)=7),"*","")</f>
        <v>*</v>
      </c>
      <c r="DA18" s="31" t="str">
        <f>IF(OR(WEEKDAY($L$7)=1,WEEKDAY($L$7)=7),"*","")</f>
        <v>*</v>
      </c>
      <c r="DB18" s="31">
        <f>IF(OR(WEEKDAY($M$7)=1,WEEKDAY($M$7)=7),"*","")</f>
      </c>
      <c r="DC18" s="31">
        <f>IF(OR(WEEKDAY($N$7)=1,WEEKDAY($N$7)=7),"*","")</f>
      </c>
      <c r="DD18" s="31">
        <f>IF(OR(WEEKDAY($O$7)=1,WEEKDAY($O$7)=7),"*","")</f>
      </c>
      <c r="DE18" s="31">
        <f>IF(OR(WEEKDAY($P$7)=1,WEEKDAY($P$7)=7),"*","")</f>
      </c>
      <c r="DF18" s="31">
        <f>IF(OR(WEEKDAY($Q$7)=1,WEEKDAY($Q$7)=7),"*","")</f>
      </c>
      <c r="DG18" s="31" t="str">
        <f>IF(OR(WEEKDAY($R$7)=1,WEEKDAY($R$7)=7),"*","")</f>
        <v>*</v>
      </c>
      <c r="DH18" s="31" t="str">
        <f>IF(OR(WEEKDAY($S$7)=1,WEEKDAY($S$7)=7),"*","")</f>
        <v>*</v>
      </c>
      <c r="DI18" s="31">
        <f>IF(OR(WEEKDAY($T$7)=1,WEEKDAY($T$7)=7),"*","")</f>
      </c>
      <c r="DJ18" s="31">
        <f>IF(OR(WEEKDAY($U$7)=1,WEEKDAY($U$7)=7),"*","")</f>
      </c>
      <c r="DK18" s="31">
        <f>IF(OR(WEEKDAY($V$7)=1,WEEKDAY($V$7)=7),"*","")</f>
      </c>
      <c r="DL18" s="31">
        <f>IF(OR(WEEKDAY($W$7)=1,WEEKDAY($W$7)=7),"*","")</f>
      </c>
      <c r="DM18" s="31">
        <f>IF(OR(WEEKDAY($X$7)=1,WEEKDAY($X$7)=7),"*","")</f>
      </c>
      <c r="DN18" s="31" t="str">
        <f>IF(OR(WEEKDAY($Y$7)=1,WEEKDAY($Y$7)=7),"*","")</f>
        <v>*</v>
      </c>
      <c r="DO18" s="31" t="str">
        <f>IF(OR(WEEKDAY($Z$7)=1,WEEKDAY($Z$7)=7),"*","")</f>
        <v>*</v>
      </c>
      <c r="DP18" s="31">
        <f>IF(OR(WEEKDAY($AA$7)=1,WEEKDAY($AA$7)=7),"*","")</f>
      </c>
      <c r="DQ18" s="31">
        <f>IF(OR(WEEKDAY($AB$7)=1,WEEKDAY($AB$7)=7),"*","")</f>
      </c>
      <c r="DR18" s="36">
        <f>IF(OR(WEEKDAY($AC$7)=1,WEEKDAY($AC$7)=7),"*","")</f>
      </c>
      <c r="DS18" s="31">
        <f>IF(OR(WEEKDAY($AD$7)=1,WEEKDAY($AD$7)=7),"*","")</f>
      </c>
      <c r="DT18" s="31">
        <f>IF($AE$7="","",IF(OR(WEEKDAY($AE$7)=1,WEEKDAY($AE$7)=7),"*",""))</f>
      </c>
      <c r="DU18" s="31" t="str">
        <f>IF($AF$7="","",IF(OR(WEEKDAY($AF$7)=1,WEEKDAY($AF$7)=7),"*",""))</f>
        <v>*</v>
      </c>
      <c r="DV18" s="31" t="str">
        <f>IF($AG$7="","",IF(OR(WEEKDAY($AG$7)=1,WEEKDAY($AG$7)=7),"*",""))</f>
        <v>*</v>
      </c>
    </row>
    <row r="19" spans="1:126" ht="15.75" customHeight="1" hidden="1" thickBot="1">
      <c r="A19" s="188"/>
      <c r="B19" s="30" t="s">
        <v>11</v>
      </c>
      <c r="C19" s="31">
        <f>IF($C$7="","",IF(OR(WEEKDAY($C$7)=1,WEEKDAY($C$7)=7),"*",""))</f>
      </c>
      <c r="D19" s="31" t="str">
        <f>IF($D$7="","",IF(OR(WEEKDAY($D$7)=1,WEEKDAY($D$7)=7),"*",""))</f>
        <v>*</v>
      </c>
      <c r="E19" s="31" t="str">
        <f>IF($E$7="","",IF(OR(WEEKDAY($E$7)=1,WEEKDAY($E$7)=7),"*",""))</f>
        <v>*</v>
      </c>
      <c r="F19" s="31">
        <f>IF($F$7="","",IF(OR(WEEKDAY($F$7)=1,WEEKDAY($F$7)=7),"*",""))</f>
      </c>
      <c r="G19" s="32">
        <f>IF($G$2=1999,"*","")</f>
      </c>
      <c r="H19" s="31">
        <f>IF(OR(WEEKDAY($H$7)=1,WEEKDAY($H$7)=7),"*","")</f>
      </c>
      <c r="I19" s="31">
        <f>IF(OR(WEEKDAY($I$7)=1,WEEKDAY($I$7)=7),"*","")</f>
      </c>
      <c r="J19" s="32">
        <f>IF($G$2=2000,"*",IF(OR(WEEKDAY(J7)=1,WEEKDAY(J7)=7),"*",""))</f>
      </c>
      <c r="K19" s="31" t="str">
        <f>IF(OR(WEEKDAY($K$7)=1,WEEKDAY($K$7)=7),"*","")</f>
        <v>*</v>
      </c>
      <c r="L19" s="31" t="str">
        <f>IF(OR(WEEKDAY($L$7)=1,WEEKDAY($L$7)=7),"*","")</f>
        <v>*</v>
      </c>
      <c r="M19" s="31">
        <f>IF(OR(WEEKDAY($M$7)=1,WEEKDAY($M$7)=7),"*","")</f>
      </c>
      <c r="N19" s="31">
        <f>IF(OR(WEEKDAY($N$7)=1,WEEKDAY($N$7)=7),"*","")</f>
      </c>
      <c r="O19" s="36">
        <f>IF(OR(WEEKDAY($O$7)=1,WEEKDAY($O$7)=7),"*","")</f>
      </c>
      <c r="P19" s="31">
        <f>IF(OR(WEEKDAY($P$7)=1,WEEKDAY($P$7)=7),"*","")</f>
      </c>
      <c r="Q19" s="31">
        <f>IF(OR(WEEKDAY($Q$7)=1,WEEKDAY($Q$7)=7),"*","")</f>
      </c>
      <c r="R19" s="31" t="str">
        <f>IF(OR(WEEKDAY($R$7)=1,WEEKDAY($R$7)=7),"*","")</f>
        <v>*</v>
      </c>
      <c r="S19" s="31" t="str">
        <f>IF(OR(WEEKDAY($S$7)=1,WEEKDAY($S$7)=7),"*","")</f>
        <v>*</v>
      </c>
      <c r="T19" s="31">
        <f>IF(OR(WEEKDAY($T$7)=1,WEEKDAY($T$7)=7),"*","")</f>
      </c>
      <c r="U19" s="31">
        <f>IF(OR(WEEKDAY($U$7)=1,WEEKDAY($U$7)=7),"*","")</f>
      </c>
      <c r="V19" s="33">
        <f>IF($G$2=2000,"Open",IF(OR(WEEKDAY(V7)=1,WEEKDAY(V7)=7),"*",""))</f>
      </c>
      <c r="W19" s="31">
        <f>IF(OR(WEEKDAY($W$7)=1,WEEKDAY($W$7)=7),"*","")</f>
      </c>
      <c r="X19" s="31">
        <f>IF(OR(WEEKDAY($X$7)=1,WEEKDAY($X$7)=7),"*","")</f>
      </c>
      <c r="Y19" s="31" t="str">
        <f>IF(OR(WEEKDAY($Y$7)=1,WEEKDAY($Y$7)=7),"*","")</f>
        <v>*</v>
      </c>
      <c r="Z19" s="31" t="str">
        <f>IF(OR(WEEKDAY($Z$7)=1,WEEKDAY($Z$7)=7),"*","")</f>
        <v>*</v>
      </c>
      <c r="AA19" s="31">
        <f>IF(OR(WEEKDAY($AA$7)=1,WEEKDAY($AA$7)=7),"*","")</f>
      </c>
      <c r="AB19" s="31">
        <f>IF(OR(WEEKDAY($AB$7)=1,WEEKDAY($AB$7)=7),"*","")</f>
      </c>
      <c r="AC19" s="31">
        <f>IF(OR(WEEKDAY($AC$7)=1,WEEKDAY($AC$7)=7),"*","")</f>
      </c>
      <c r="AD19" s="31">
        <f>IF(OR(WEEKDAY($AD$7)=1,WEEKDAY($AD$7)=7),"*","")</f>
      </c>
      <c r="AE19" s="31">
        <f>IF(OR(WEEKDAY($AE$7)=1,WEEKDAY($AE$7)=7),"*","")</f>
      </c>
      <c r="AF19" s="31" t="str">
        <f>IF(OR(WEEKDAY($AF$7)=1,WEEKDAY($AF$7)=7),"*","")</f>
        <v>*</v>
      </c>
      <c r="AG19" s="31" t="str">
        <f>IF(OR(WEEKDAY($AG$7)=1,WEEKDAY($AG$7)=7),"*","")</f>
        <v>*</v>
      </c>
      <c r="AH19" s="31">
        <f>IF($C$7="","",IF(OR(WEEKDAY($C$7)=1,WEEKDAY($C$7)=7),"*",""))</f>
      </c>
      <c r="AI19" s="31" t="str">
        <f>IF($D$7="","",IF(OR(WEEKDAY($D$7)=1,WEEKDAY($D$7)=7),"*",""))</f>
        <v>*</v>
      </c>
      <c r="AJ19" s="31" t="str">
        <f>IF($E$7="","",IF(OR(WEEKDAY($E$7)=1,WEEKDAY($E$7)=7),"*",""))</f>
        <v>*</v>
      </c>
      <c r="AK19" s="31">
        <f>IF($F$7="","",IF(OR(WEEKDAY($F$7)=1,WEEKDAY($F$7)=7),"*",""))</f>
      </c>
      <c r="AL19" s="31">
        <f>IF($G$7="","",IF(OR(WEEKDAY($G$7)=1,WEEKDAY($G$7)=7),"*",""))</f>
      </c>
      <c r="AM19" s="31">
        <f>IF($H$7="","",IF(OR(WEEKDAY($H$7)=1,WEEKDAY($H$7)=7),"*",""))</f>
      </c>
      <c r="AN19" s="31">
        <f>IF(OR(WEEKDAY($I$7)=1,WEEKDAY($I$7)=7),"*","")</f>
      </c>
      <c r="AO19" s="31">
        <f>IF(OR(WEEKDAY($J$7)=1,WEEKDAY($J$7)=7),"*","")</f>
      </c>
      <c r="AP19" s="31" t="str">
        <f>IF(OR(WEEKDAY($K$7)=1,WEEKDAY($K$7)=7),"*","")</f>
        <v>*</v>
      </c>
      <c r="AQ19" s="31" t="str">
        <f>IF(OR(WEEKDAY($L$7)=1,WEEKDAY($L$7)=7),"*","")</f>
        <v>*</v>
      </c>
      <c r="AR19" s="31">
        <f>IF(OR(WEEKDAY($M$7)=1,WEEKDAY($M$7)=7),"*","")</f>
      </c>
      <c r="AS19" s="31">
        <f>IF(OR(WEEKDAY($N$7)=1,WEEKDAY($N$7)=7),"*","")</f>
      </c>
      <c r="AT19" s="33" t="str">
        <f>IF($G$2=2000,"Open",IF(OR(WEEKDAY(AT7)=1,WEEKDAY(AT7)=7),"*",""))</f>
        <v>*</v>
      </c>
      <c r="AU19" s="31">
        <f>IF(OR(WEEKDAY($P$7)=1,WEEKDAY($P$7)=7),"*","")</f>
      </c>
      <c r="AV19" s="32">
        <f>IF($G$2=1999,"*","")</f>
      </c>
      <c r="AW19" s="32">
        <f>IF($G$2=1999,"*","")</f>
      </c>
      <c r="AX19" s="31" t="str">
        <f>IF(OR(WEEKDAY($S$7)=1,WEEKDAY($S$7)=7),"*","")</f>
        <v>*</v>
      </c>
      <c r="AY19" s="31">
        <f>IF(OR(WEEKDAY($T$7)=1,WEEKDAY($T$7)=7),"*","")</f>
      </c>
      <c r="AZ19" s="31">
        <f>IF(OR(WEEKDAY($U$7)=1,WEEKDAY($U$7)=7),"*","")</f>
      </c>
      <c r="BA19" s="33" t="str">
        <f>IF($G$2=2000,"Open",IF(OR(WEEKDAY(BA7)=1,WEEKDAY(BA7)=7),"*",""))</f>
        <v>*</v>
      </c>
      <c r="BB19" s="31">
        <f>IF(OR(WEEKDAY($W$7)=1,WEEKDAY($W$7)=7),"*","")</f>
      </c>
      <c r="BC19" s="31">
        <f>IF(OR(WEEKDAY($X$7)=1,WEEKDAY($X$7)=7),"*","")</f>
      </c>
      <c r="BD19" s="31" t="str">
        <f>IF(OR(WEEKDAY($Y$7)=1,WEEKDAY($Y$7)=7),"*","")</f>
        <v>*</v>
      </c>
      <c r="BE19" s="31" t="str">
        <f>IF(OR(WEEKDAY($Z$7)=1,WEEKDAY($Z$7)=7),"*","")</f>
        <v>*</v>
      </c>
      <c r="BF19" s="31">
        <f>IF(OR(WEEKDAY($AA$7)=1,WEEKDAY($AA$7)=7),"*","")</f>
      </c>
      <c r="BG19" s="31">
        <f>IF(OR(WEEKDAY($AB$7)=1,WEEKDAY($AB$7)=7),"*","")</f>
      </c>
      <c r="BH19" s="31">
        <f>IF(OR(WEEKDAY($AC$7)=1,WEEKDAY($AC$7)=7),"*","")</f>
      </c>
      <c r="BI19" s="31">
        <f>IF(OR(WEEKDAY($AD$7)=1,WEEKDAY($AD$7)=7),"*","")</f>
      </c>
      <c r="BJ19" s="31">
        <f>IF($AE$7="","",IF(OR(WEEKDAY($AE$7)=1,WEEKDAY($AE$7)=7),"*",""))</f>
      </c>
      <c r="BK19" s="31" t="str">
        <f>IF($AF$7="","",IF(OR(WEEKDAY($AF$7)=1,WEEKDAY($AF$7)=7),"*",""))</f>
        <v>*</v>
      </c>
      <c r="BL19" s="31" t="str">
        <f>IF($AG$7="","",IF(OR(WEEKDAY($AG$7)=1,WEEKDAY($AG$7)=7),"*",""))</f>
        <v>*</v>
      </c>
      <c r="BM19" s="32">
        <f>IF($G$2=1999,"*","")</f>
      </c>
      <c r="BN19" s="31" t="str">
        <f>IF($D$7="","",IF(OR(WEEKDAY($D$7)=1,WEEKDAY($D$7)=7),"*",""))</f>
        <v>*</v>
      </c>
      <c r="BO19" s="31" t="str">
        <f>IF($E$7="","",IF(OR(WEEKDAY($E$7)=1,WEEKDAY($E$7)=7),"*",""))</f>
        <v>*</v>
      </c>
      <c r="BP19" s="31">
        <f>IF($F$7="","",IF(OR(WEEKDAY($F$7)=1,WEEKDAY($F$7)=7),"*",""))</f>
      </c>
      <c r="BQ19" s="31">
        <f>IF($G$7="","",IF(OR(WEEKDAY($G$7)=1,WEEKDAY($G$7)=7),"*",""))</f>
      </c>
      <c r="BR19" s="31">
        <f>IF($H$7="","",IF(OR(WEEKDAY($H$7)=1,WEEKDAY($H$7)=7),"*",""))</f>
      </c>
      <c r="BS19" s="31">
        <f>IF(OR(WEEKDAY($I$7)=1,WEEKDAY($I$7)=7),"*","")</f>
      </c>
      <c r="BT19" s="31">
        <f>IF(OR(WEEKDAY($J$7)=1,WEEKDAY($J$7)=7),"*","")</f>
      </c>
      <c r="BU19" s="31" t="str">
        <f>IF(OR(WEEKDAY($K$7)=1,WEEKDAY($K$7)=7),"*","")</f>
        <v>*</v>
      </c>
      <c r="BV19" s="31" t="str">
        <f>IF(OR(WEEKDAY($L$7)=1,WEEKDAY($L$7)=7),"*","")</f>
        <v>*</v>
      </c>
      <c r="BW19" s="31">
        <f>IF(OR(WEEKDAY($M$7)=1,WEEKDAY($M$7)=7),"*","")</f>
      </c>
      <c r="BX19" s="31">
        <f>IF(OR(WEEKDAY($N$7)=1,WEEKDAY($N$7)=7),"*","")</f>
      </c>
      <c r="BY19" s="33" t="str">
        <f>IF($G$2=2000,"Open",IF(OR(WEEKDAY(BY7)=1,WEEKDAY(BY7)=7),"*",""))</f>
        <v>*</v>
      </c>
      <c r="BZ19" s="31">
        <f>IF(OR(WEEKDAY($P$7)=1,WEEKDAY($P$7)=7),"*","")</f>
      </c>
      <c r="CA19" s="31">
        <f>IF(OR(WEEKDAY($Q$7)=1,WEEKDAY($Q$7)=7),"*","")</f>
      </c>
      <c r="CB19" s="31" t="str">
        <f>IF(OR(WEEKDAY($R$7)=1,WEEKDAY($R$7)=7),"*","")</f>
        <v>*</v>
      </c>
      <c r="CC19" s="33">
        <f>IF(OR(WEEKDAY($J$7)=1,WEEKDAY($J$7)=7),"*",IF($G$2=2000,"*",""))</f>
      </c>
      <c r="CD19" s="33">
        <f>IF(OR(WEEKDAY($J$7)=1,WEEKDAY($J$7)=7),"*",IF($G$2=2000,"*",""))</f>
      </c>
      <c r="CE19" s="33">
        <f>IF(OR(WEEKDAY($J$7)=1,WEEKDAY($J$7)=7),"*",IF($G$2=2000,"*",""))</f>
      </c>
      <c r="CF19" s="31">
        <f>IF(OR(WEEKDAY($V$7)=1,WEEKDAY($V$7)=7),"*","")</f>
      </c>
      <c r="CG19" s="31">
        <f>IF(OR(WEEKDAY($W$7)=1,WEEKDAY($W$7)=7),"*","")</f>
      </c>
      <c r="CH19" s="31">
        <f>IF(OR(WEEKDAY($X$7)=1,WEEKDAY($X$7)=7),"*","")</f>
      </c>
      <c r="CI19" s="31" t="str">
        <f>IF(OR(WEEKDAY($Y$7)=1,WEEKDAY($Y$7)=7),"*","")</f>
        <v>*</v>
      </c>
      <c r="CJ19" s="31" t="str">
        <f>IF(OR(WEEKDAY($Z$7)=1,WEEKDAY($Z$7)=7),"*","")</f>
        <v>*</v>
      </c>
      <c r="CK19" s="31">
        <f>IF(OR(WEEKDAY($AA$7)=1,WEEKDAY($AA$7)=7),"*","")</f>
      </c>
      <c r="CL19" s="31">
        <f>IF(OR(WEEKDAY($AB$7)=1,WEEKDAY($AB$7)=7),"*","")</f>
      </c>
      <c r="CM19" s="33" t="str">
        <f>IF($G$2=2000,"Open",IF(OR(WEEKDAY(CM7)=1,WEEKDAY(CM7)=7),"*",""))</f>
        <v>*</v>
      </c>
      <c r="CN19" s="31">
        <f>IF(OR(WEEKDAY($AD$7)=1,WEEKDAY($AD$7)=7),"*","")</f>
      </c>
      <c r="CO19" s="31">
        <f>IF($AE$7="","",IF(OR(WEEKDAY($AE$7)=1,WEEKDAY($AE$7)=7),"*",""))</f>
      </c>
      <c r="CP19" s="31" t="str">
        <f>IF($AF$7="","",IF(OR(WEEKDAY($AF$7)=1,WEEKDAY($AF$7)=7),"*",""))</f>
        <v>*</v>
      </c>
      <c r="CQ19" s="31" t="str">
        <f>IF($AG$7="","",IF(OR(WEEKDAY($AG$7)=1,WEEKDAY($AG$7)=7),"*",""))</f>
        <v>*</v>
      </c>
      <c r="CR19" s="31">
        <f>IF($C$7="","",IF(OR(WEEKDAY($C$7)=1,WEEKDAY($C$7)=7),"*",""))</f>
      </c>
      <c r="CS19" s="31" t="str">
        <f>IF($D$7="","",IF(OR(WEEKDAY($D$7)=1,WEEKDAY($D$7)=7),"*",""))</f>
        <v>*</v>
      </c>
      <c r="CT19" s="31" t="str">
        <f>IF($E$7="","",IF(OR(WEEKDAY($E$7)=1,WEEKDAY($E$7)=7),"*",""))</f>
        <v>*</v>
      </c>
      <c r="CU19" s="31">
        <f>IF($F$7="","",IF(OR(WEEKDAY($F$7)=1,WEEKDAY($F$7)=7),"*",""))</f>
      </c>
      <c r="CV19" s="31">
        <f>IF($G$7="","",IF(OR(WEEKDAY($G$7)=1,WEEKDAY($G$7)=7),"*",""))</f>
      </c>
      <c r="CW19" s="31">
        <f>IF($H$7="","",IF(OR(WEEKDAY($H$7)=1,WEEKDAY($H$7)=7),"*",""))</f>
      </c>
      <c r="CX19" s="31">
        <f>IF(OR(WEEKDAY($I$7)=1,WEEKDAY($I$7)=7),"*","")</f>
      </c>
      <c r="CY19" s="32">
        <f>IF($G$2=1999,"*","")</f>
      </c>
      <c r="CZ19" s="32">
        <f>IF($G$2=1999,"*","")</f>
      </c>
      <c r="DA19" s="31" t="str">
        <f>IF(OR(WEEKDAY($L$7)=1,WEEKDAY($L$7)=7),"*","")</f>
        <v>*</v>
      </c>
      <c r="DB19" s="31">
        <f>IF(OR(WEEKDAY($M$7)=1,WEEKDAY($M$7)=7),"*","")</f>
      </c>
      <c r="DC19" s="31">
        <f>IF(OR(WEEKDAY($N$7)=1,WEEKDAY($N$7)=7),"*","")</f>
      </c>
      <c r="DD19" s="31">
        <f>IF(OR(WEEKDAY($O$7)=1,WEEKDAY($O$7)=7),"*","")</f>
      </c>
      <c r="DE19" s="31">
        <f>IF(OR(WEEKDAY($P$7)=1,WEEKDAY($P$7)=7),"*","")</f>
      </c>
      <c r="DF19" s="33">
        <f>IF(OR(WEEKDAY($J$7)=1,WEEKDAY($J$7)=7),"*",IF($G$2=2000,"*",""))</f>
      </c>
      <c r="DG19" s="33">
        <f>IF(OR(WEEKDAY($J$7)=1,WEEKDAY($J$7)=7),"*",IF($G$2=2000,"*",""))</f>
      </c>
      <c r="DH19" s="33">
        <f>IF(OR(WEEKDAY($J$7)=1,WEEKDAY($J$7)=7),"*",IF($G$2=2000,"*",""))</f>
      </c>
      <c r="DI19" s="33">
        <f>IF(OR(WEEKDAY($J$7)=1,WEEKDAY($J$7)=7),"*",IF($G$2=2000,"*",""))</f>
      </c>
      <c r="DJ19" s="33">
        <f>IF(OR(WEEKDAY($J$7)=1,WEEKDAY($J$7)=7),"*",IF($G$2=2000,"*",""))</f>
      </c>
      <c r="DK19" s="31">
        <f>IF(OR(WEEKDAY($V$7)=1,WEEKDAY($V$7)=7),"*","")</f>
      </c>
      <c r="DL19" s="31">
        <f>IF(OR(WEEKDAY($W$7)=1,WEEKDAY($W$7)=7),"*","")</f>
      </c>
      <c r="DM19" s="31">
        <f>IF(OR(WEEKDAY($X$7)=1,WEEKDAY($X$7)=7),"*","")</f>
      </c>
      <c r="DN19" s="31" t="str">
        <f>IF(OR(WEEKDAY($Y$7)=1,WEEKDAY($Y$7)=7),"*","")</f>
        <v>*</v>
      </c>
      <c r="DO19" s="31" t="str">
        <f>IF(OR(WEEKDAY($Z$7)=1,WEEKDAY($Z$7)=7),"*","")</f>
        <v>*</v>
      </c>
      <c r="DP19" s="31">
        <f>IF(OR(WEEKDAY($AA$7)=1,WEEKDAY($AA$7)=7),"*","")</f>
      </c>
      <c r="DQ19" s="31">
        <f>IF(OR(WEEKDAY($AB$7)=1,WEEKDAY($AB$7)=7),"*","")</f>
      </c>
      <c r="DR19" s="38">
        <f>IF($G$2=2000,"Open",IF(OR(WEEKDAY(DR7)=1,WEEKDAY(DR7)=7),"*",""))</f>
      </c>
      <c r="DS19" s="31">
        <f>IF(OR(WEEKDAY($AD$7)=1,WEEKDAY($AD$7)=7),"*","")</f>
      </c>
      <c r="DT19" s="31">
        <f>IF($AE$7="","",IF(OR(WEEKDAY($AE$7)=1,WEEKDAY($AE$7)=7),"*",""))</f>
      </c>
      <c r="DU19" s="31" t="str">
        <f>IF($AF$7="","",IF(OR(WEEKDAY($AF$7)=1,WEEKDAY($AF$7)=7),"*",""))</f>
        <v>*</v>
      </c>
      <c r="DV19" s="31" t="str">
        <f>IF($AG$7="","",IF(OR(WEEKDAY($AG$7)=1,WEEKDAY($AG$7)=7),"*",""))</f>
        <v>*</v>
      </c>
    </row>
    <row r="20" spans="1:126" ht="16.5" customHeight="1" hidden="1" thickBot="1">
      <c r="A20" s="188"/>
      <c r="B20" s="39" t="s">
        <v>12</v>
      </c>
      <c r="C20" s="31">
        <f>IF($C$7="","",IF(OR(WEEKDAY($C$7)=1,WEEKDAY($C$7)=7),"*",""))</f>
      </c>
      <c r="D20" s="31" t="str">
        <f>IF($D$7="","",IF(OR(WEEKDAY($D$7)=1,WEEKDAY($D$7)=7),"*",""))</f>
        <v>*</v>
      </c>
      <c r="E20" s="31" t="str">
        <f>IF($E$7="","",IF(OR(WEEKDAY($E$7)=1,WEEKDAY($E$7)=7),"*",""))</f>
        <v>*</v>
      </c>
      <c r="F20" s="31">
        <f>IF($F$7="","",IF(OR(WEEKDAY($F$7)=1,WEEKDAY($F$7)=7),"*",""))</f>
      </c>
      <c r="G20" s="32">
        <f>IF($G$2=1999,"*","")</f>
      </c>
      <c r="H20" s="31">
        <f>IF(OR(WEEKDAY($H$7)=1,WEEKDAY($H$7)=7),"*","")</f>
      </c>
      <c r="I20" s="31">
        <f>IF(OR(WEEKDAY($I$7)=1,WEEKDAY($I$7)=7),"*","")</f>
      </c>
      <c r="J20" s="33">
        <f>IF(OR(WEEKDAY($J$7)=1,WEEKDAY($J$7)=7),"*",IF($G$2=2000,"*",""))</f>
      </c>
      <c r="K20" s="31" t="str">
        <f>IF(OR(WEEKDAY($K$7)=1,WEEKDAY($K$7)=7),"*","")</f>
        <v>*</v>
      </c>
      <c r="L20" s="31" t="str">
        <f>IF(OR(WEEKDAY($L$7)=1,WEEKDAY($L$7)=7),"*","")</f>
        <v>*</v>
      </c>
      <c r="M20" s="31">
        <f>IF(OR(WEEKDAY($M$7)=1,WEEKDAY($M$7)=7),"*","")</f>
      </c>
      <c r="N20" s="31">
        <f>IF(OR(WEEKDAY($N$7)=1,WEEKDAY($N$7)=7),"*","")</f>
      </c>
      <c r="O20" s="37">
        <f>IF(OR(WEEKDAY($O$7)=1,WEEKDAY($O$7)=7),"*","")</f>
      </c>
      <c r="P20" s="31">
        <f>IF(OR(WEEKDAY($P$7)=1,WEEKDAY($P$7)=7),"*","")</f>
      </c>
      <c r="Q20" s="31">
        <f>IF(OR(WEEKDAY($Q$7)=1,WEEKDAY($Q$7)=7),"*","")</f>
      </c>
      <c r="R20" s="31" t="str">
        <f>IF(OR(WEEKDAY($R$7)=1,WEEKDAY($R$7)=7),"*","")</f>
        <v>*</v>
      </c>
      <c r="S20" s="31" t="str">
        <f>IF(OR(WEEKDAY($S$7)=1,WEEKDAY($S$7)=7),"*","")</f>
        <v>*</v>
      </c>
      <c r="T20" s="31">
        <f>IF(OR(WEEKDAY($T$7)=1,WEEKDAY($T$7)=7),"*","")</f>
      </c>
      <c r="U20" s="31">
        <f>IF(OR(WEEKDAY($U$7)=1,WEEKDAY($U$7)=7),"*","")</f>
      </c>
      <c r="V20" s="31">
        <f>IF(OR(WEEKDAY($V$7)=1,WEEKDAY($V$7)=7),"*","")</f>
      </c>
      <c r="W20" s="31">
        <f>IF(OR(WEEKDAY($W$7)=1,WEEKDAY($W$7)=7),"*","")</f>
      </c>
      <c r="X20" s="31">
        <f>IF(OR(WEEKDAY($X$7)=1,WEEKDAY($X$7)=7),"*","")</f>
      </c>
      <c r="Y20" s="31" t="str">
        <f>IF(OR(WEEKDAY($Y$7)=1,WEEKDAY($Y$7)=7),"*","")</f>
        <v>*</v>
      </c>
      <c r="Z20" s="31" t="str">
        <f>IF(OR(WEEKDAY($Z$7)=1,WEEKDAY($Z$7)=7),"*","")</f>
        <v>*</v>
      </c>
      <c r="AA20" s="31">
        <f>IF(OR(WEEKDAY($AA$7)=1,WEEKDAY($AA$7)=7),"*","")</f>
      </c>
      <c r="AB20" s="31">
        <f>IF(OR(WEEKDAY($AB$7)=1,WEEKDAY($AB$7)=7),"*","")</f>
      </c>
      <c r="AC20" s="31">
        <f>IF(OR(WEEKDAY($AC$7)=1,WEEKDAY($AC$7)=7),"*","")</f>
      </c>
      <c r="AD20" s="31">
        <f>IF(OR(WEEKDAY($AD$7)=1,WEEKDAY($AD$7)=7),"*","")</f>
      </c>
      <c r="AE20" s="31">
        <f>IF(OR(WEEKDAY($AE$7)=1,WEEKDAY($AE$7)=7),"*","")</f>
      </c>
      <c r="AF20" s="31" t="str">
        <f>IF(OR(WEEKDAY($AF$7)=1,WEEKDAY($AF$7)=7),"*","")</f>
        <v>*</v>
      </c>
      <c r="AG20" s="31" t="str">
        <f>IF(OR(WEEKDAY($AG$7)=1,WEEKDAY($AG$7)=7),"*","")</f>
        <v>*</v>
      </c>
      <c r="AH20" s="31">
        <f>IF($C$7="","",IF(OR(WEEKDAY($C$7)=1,WEEKDAY($C$7)=7),"*",""))</f>
      </c>
      <c r="AI20" s="31" t="str">
        <f>IF($D$7="","",IF(OR(WEEKDAY($D$7)=1,WEEKDAY($D$7)=7),"*",""))</f>
        <v>*</v>
      </c>
      <c r="AJ20" s="31" t="str">
        <f>IF($E$7="","",IF(OR(WEEKDAY($E$7)=1,WEEKDAY($E$7)=7),"*",""))</f>
        <v>*</v>
      </c>
      <c r="AK20" s="31">
        <f>IF($F$7="","",IF(OR(WEEKDAY($F$7)=1,WEEKDAY($F$7)=7),"*",""))</f>
      </c>
      <c r="AL20" s="33">
        <f>IF(OR(WEEKDAY($J$7)=1,WEEKDAY($J$7)=7),"*",IF($G$2=2000,"*",""))</f>
      </c>
      <c r="AM20" s="31">
        <f>IF($H$7="","",IF(OR(WEEKDAY($H$7)=1,WEEKDAY($H$7)=7),"*",""))</f>
      </c>
      <c r="AN20" s="31">
        <f>IF(OR(WEEKDAY($I$7)=1,WEEKDAY($I$7)=7),"*","")</f>
      </c>
      <c r="AO20" s="33">
        <f>IF(OR(WEEKDAY($J$7)=1,WEEKDAY($J$7)=7),"*",IF($G$2=2000,"*",""))</f>
      </c>
      <c r="AP20" s="33">
        <f>IF(OR(WEEKDAY($J$7)=1,WEEKDAY($J$7)=7),"*",IF($G$2=2000,"*",""))</f>
      </c>
      <c r="AQ20" s="33">
        <f>IF(OR(WEEKDAY($J$7)=1,WEEKDAY($J$7)=7),"*",IF($G$2=2000,"*",""))</f>
      </c>
      <c r="AR20" s="33">
        <f>IF(OR(WEEKDAY($J$7)=1,WEEKDAY($J$7)=7),"*",IF($G$2=2000,"*",""))</f>
      </c>
      <c r="AS20" s="33">
        <f>IF(OR(WEEKDAY($J$7)=1,WEEKDAY($J$7)=7),"*",IF($G$2=2000,"*",""))</f>
      </c>
      <c r="AT20" s="31">
        <f>IF(OR(WEEKDAY($O$7)=1,WEEKDAY($O$7)=7),"*","")</f>
      </c>
      <c r="AU20" s="31">
        <f>IF(OR(WEEKDAY($P$7)=1,WEEKDAY($P$7)=7),"*","")</f>
      </c>
      <c r="AV20" s="32">
        <f>IF($G$2=1999,"*","")</f>
      </c>
      <c r="AW20" s="32">
        <f>IF($G$2=1999,"*","")</f>
      </c>
      <c r="AX20" s="32">
        <f>IF($G$2=1999,"*","")</f>
      </c>
      <c r="AY20" s="32">
        <f>IF($G$2=1999,"*","")</f>
      </c>
      <c r="AZ20" s="32">
        <f>IF($G$2=1999,"*","")</f>
      </c>
      <c r="BA20" s="31">
        <f>IF(OR(WEEKDAY($V$7)=1,WEEKDAY($V$7)=7),"*","")</f>
      </c>
      <c r="BB20" s="31">
        <f>IF(OR(WEEKDAY($W$7)=1,WEEKDAY($W$7)=7),"*","")</f>
      </c>
      <c r="BC20" s="31">
        <f>IF(OR(WEEKDAY($X$7)=1,WEEKDAY($X$7)=7),"*","")</f>
      </c>
      <c r="BD20" s="31" t="str">
        <f>IF(OR(WEEKDAY($Y$7)=1,WEEKDAY($Y$7)=7),"*","")</f>
        <v>*</v>
      </c>
      <c r="BE20" s="31" t="str">
        <f>IF(OR(WEEKDAY($Z$7)=1,WEEKDAY($Z$7)=7),"*","")</f>
        <v>*</v>
      </c>
      <c r="BF20" s="31">
        <f>IF(OR(WEEKDAY($AA$7)=1,WEEKDAY($AA$7)=7),"*","")</f>
      </c>
      <c r="BG20" s="31">
        <f>IF(OR(WEEKDAY($AB$7)=1,WEEKDAY($AB$7)=7),"*","")</f>
      </c>
      <c r="BH20" s="31">
        <f>IF(OR(WEEKDAY($AC$7)=1,WEEKDAY($AC$7)=7),"*","")</f>
      </c>
      <c r="BI20" s="31">
        <f>IF(OR(WEEKDAY($AD$7)=1,WEEKDAY($AD$7)=7),"*","")</f>
      </c>
      <c r="BJ20" s="31">
        <f>IF($AE$7="","",IF(OR(WEEKDAY($AE$7)=1,WEEKDAY($AE$7)=7),"*",""))</f>
      </c>
      <c r="BK20" s="31" t="str">
        <f>IF($AF$7="","",IF(OR(WEEKDAY($AF$7)=1,WEEKDAY($AF$7)=7),"*",""))</f>
        <v>*</v>
      </c>
      <c r="BL20" s="31" t="str">
        <f>IF($AG$7="","",IF(OR(WEEKDAY($AG$7)=1,WEEKDAY($AG$7)=7),"*",""))</f>
        <v>*</v>
      </c>
      <c r="BM20" s="31">
        <f>IF($C$7="","",IF(OR(WEEKDAY($C$7)=1,WEEKDAY($C$7)=7),"*",""))</f>
      </c>
      <c r="BN20" s="31" t="str">
        <f>IF($D$7="","",IF(OR(WEEKDAY($D$7)=1,WEEKDAY($D$7)=7),"*",""))</f>
        <v>*</v>
      </c>
      <c r="BO20" s="31" t="str">
        <f>IF($E$7="","",IF(OR(WEEKDAY($E$7)=1,WEEKDAY($E$7)=7),"*",""))</f>
        <v>*</v>
      </c>
      <c r="BP20" s="31">
        <f>IF($F$7="","",IF(OR(WEEKDAY($F$7)=1,WEEKDAY($F$7)=7),"*",""))</f>
      </c>
      <c r="BQ20" s="31">
        <f>IF($G$7="","",IF(OR(WEEKDAY($G$7)=1,WEEKDAY($G$7)=7),"*",""))</f>
      </c>
      <c r="BR20" s="31">
        <f>IF($H$7="","",IF(OR(WEEKDAY($H$7)=1,WEEKDAY($H$7)=7),"*",""))</f>
      </c>
      <c r="BS20" s="31">
        <f>IF(OR(WEEKDAY($I$7)=1,WEEKDAY($I$7)=7),"*","")</f>
      </c>
      <c r="BT20" s="31">
        <f>IF(OR(WEEKDAY($J$7)=1,WEEKDAY($J$7)=7),"*","")</f>
      </c>
      <c r="BU20" s="31" t="str">
        <f>IF(OR(WEEKDAY($K$7)=1,WEEKDAY($K$7)=7),"*","")</f>
        <v>*</v>
      </c>
      <c r="BV20" s="31" t="str">
        <f>IF(OR(WEEKDAY($L$7)=1,WEEKDAY($L$7)=7),"*","")</f>
        <v>*</v>
      </c>
      <c r="BW20" s="31">
        <f>IF(OR(WEEKDAY($M$7)=1,WEEKDAY($M$7)=7),"*","")</f>
      </c>
      <c r="BX20" s="31">
        <f>IF(OR(WEEKDAY($N$7)=1,WEEKDAY($N$7)=7),"*","")</f>
      </c>
      <c r="BY20" s="31">
        <f>IF(OR(WEEKDAY($O$7)=1,WEEKDAY($O$7)=7),"*","")</f>
      </c>
      <c r="BZ20" s="31">
        <f>IF(OR(WEEKDAY($P$7)=1,WEEKDAY($P$7)=7),"*","")</f>
      </c>
      <c r="CA20" s="31">
        <f>IF(OR(WEEKDAY($Q$7)=1,WEEKDAY($Q$7)=7),"*","")</f>
      </c>
      <c r="CB20" s="31" t="str">
        <f>IF(OR(WEEKDAY($R$7)=1,WEEKDAY($R$7)=7),"*","")</f>
        <v>*</v>
      </c>
      <c r="CC20" s="31" t="str">
        <f>IF(OR(WEEKDAY($S$7)=1,WEEKDAY($S$7)=7),"*","")</f>
        <v>*</v>
      </c>
      <c r="CD20" s="31">
        <f>IF(OR(WEEKDAY($T$7)=1,WEEKDAY($T$7)=7),"*","")</f>
      </c>
      <c r="CE20" s="31">
        <f>IF(OR(WEEKDAY($U$7)=1,WEEKDAY($U$7)=7),"*","")</f>
      </c>
      <c r="CF20" s="31">
        <f>IF(OR(WEEKDAY($V$7)=1,WEEKDAY($V$7)=7),"*","")</f>
      </c>
      <c r="CG20" s="31">
        <f>IF(OR(WEEKDAY($W$7)=1,WEEKDAY($W$7)=7),"*","")</f>
      </c>
      <c r="CH20" s="31">
        <f>IF(OR(WEEKDAY($X$7)=1,WEEKDAY($X$7)=7),"*","")</f>
      </c>
      <c r="CI20" s="31" t="str">
        <f>IF(OR(WEEKDAY($Y$7)=1,WEEKDAY($Y$7)=7),"*","")</f>
        <v>*</v>
      </c>
      <c r="CJ20" s="31" t="str">
        <f>IF(OR(WEEKDAY($Z$7)=1,WEEKDAY($Z$7)=7),"*","")</f>
        <v>*</v>
      </c>
      <c r="CK20" s="31">
        <f>IF(OR(WEEKDAY($AA$7)=1,WEEKDAY($AA$7)=7),"*","")</f>
      </c>
      <c r="CL20" s="31">
        <f>IF(OR(WEEKDAY($AB$7)=1,WEEKDAY($AB$7)=7),"*","")</f>
      </c>
      <c r="CM20" s="31">
        <f>IF(OR(WEEKDAY($AC$7)=1,WEEKDAY($AC$7)=7),"*","")</f>
      </c>
      <c r="CN20" s="31">
        <f>IF(OR(WEEKDAY($AD$7)=1,WEEKDAY($AD$7)=7),"*","")</f>
      </c>
      <c r="CO20" s="31">
        <f>IF($AE$7="","",IF(OR(WEEKDAY($AE$7)=1,WEEKDAY($AE$7)=7),"*",""))</f>
      </c>
      <c r="CP20" s="31" t="str">
        <f>IF($AF$7="","",IF(OR(WEEKDAY($AF$7)=1,WEEKDAY($AF$7)=7),"*",""))</f>
        <v>*</v>
      </c>
      <c r="CQ20" s="31" t="str">
        <f>IF($AG$7="","",IF(OR(WEEKDAY($AG$7)=1,WEEKDAY($AG$7)=7),"*",""))</f>
        <v>*</v>
      </c>
      <c r="CR20" s="31">
        <f>IF($C$7="","",IF(OR(WEEKDAY($C$7)=1,WEEKDAY($C$7)=7),"*",""))</f>
      </c>
      <c r="CS20" s="31" t="str">
        <f>IF($D$7="","",IF(OR(WEEKDAY($D$7)=1,WEEKDAY($D$7)=7),"*",""))</f>
        <v>*</v>
      </c>
      <c r="CT20" s="31" t="str">
        <f>IF($E$7="","",IF(OR(WEEKDAY($E$7)=1,WEEKDAY($E$7)=7),"*",""))</f>
        <v>*</v>
      </c>
      <c r="CU20" s="31">
        <f>IF($F$7="","",IF(OR(WEEKDAY($F$7)=1,WEEKDAY($F$7)=7),"*",""))</f>
      </c>
      <c r="CV20" s="31">
        <f>IF($G$7="","",IF(OR(WEEKDAY($G$7)=1,WEEKDAY($G$7)=7),"*",""))</f>
      </c>
      <c r="CW20" s="31">
        <f>IF($H$7="","",IF(OR(WEEKDAY($H$7)=1,WEEKDAY($H$7)=7),"*",""))</f>
      </c>
      <c r="CX20" s="31">
        <f>IF(OR(WEEKDAY($I$7)=1,WEEKDAY($I$7)=7),"*","")</f>
      </c>
      <c r="CY20" s="31">
        <f>IF(OR(WEEKDAY($J$7)=1,WEEKDAY($J$7)=7),"*","")</f>
      </c>
      <c r="CZ20" s="31" t="str">
        <f>IF(OR(WEEKDAY($K$7)=1,WEEKDAY($K$7)=7),"*","")</f>
        <v>*</v>
      </c>
      <c r="DA20" s="31" t="str">
        <f>IF(OR(WEEKDAY($L$7)=1,WEEKDAY($L$7)=7),"*","")</f>
        <v>*</v>
      </c>
      <c r="DB20" s="31">
        <f>IF(OR(WEEKDAY($M$7)=1,WEEKDAY($M$7)=7),"*","")</f>
      </c>
      <c r="DC20" s="31">
        <f>IF(OR(WEEKDAY($N$7)=1,WEEKDAY($N$7)=7),"*","")</f>
      </c>
      <c r="DD20" s="31">
        <f>IF(OR(WEEKDAY($O$7)=1,WEEKDAY($O$7)=7),"*","")</f>
      </c>
      <c r="DE20" s="31">
        <f>IF(OR(WEEKDAY($P$7)=1,WEEKDAY($P$7)=7),"*","")</f>
      </c>
      <c r="DF20" s="31">
        <f>IF(OR(WEEKDAY($Q$7)=1,WEEKDAY($Q$7)=7),"*","")</f>
      </c>
      <c r="DG20" s="31" t="str">
        <f>IF(OR(WEEKDAY($R$7)=1,WEEKDAY($R$7)=7),"*","")</f>
        <v>*</v>
      </c>
      <c r="DH20" s="31" t="str">
        <f>IF(OR(WEEKDAY($S$7)=1,WEEKDAY($S$7)=7),"*","")</f>
        <v>*</v>
      </c>
      <c r="DI20" s="31">
        <f>IF(OR(WEEKDAY($T$7)=1,WEEKDAY($T$7)=7),"*","")</f>
      </c>
      <c r="DJ20" s="31">
        <f>IF(OR(WEEKDAY($U$7)=1,WEEKDAY($U$7)=7),"*","")</f>
      </c>
      <c r="DK20" s="31">
        <f>IF(OR(WEEKDAY($V$7)=1,WEEKDAY($V$7)=7),"*","")</f>
      </c>
      <c r="DL20" s="31">
        <f>IF(OR(WEEKDAY($W$7)=1,WEEKDAY($W$7)=7),"*","")</f>
      </c>
      <c r="DM20" s="31">
        <f>IF(OR(WEEKDAY($X$7)=1,WEEKDAY($X$7)=7),"*","")</f>
      </c>
      <c r="DN20" s="31" t="str">
        <f>IF(OR(WEEKDAY($Y$7)=1,WEEKDAY($Y$7)=7),"*","")</f>
        <v>*</v>
      </c>
      <c r="DO20" s="31" t="str">
        <f>IF(OR(WEEKDAY($Z$7)=1,WEEKDAY($Z$7)=7),"*","")</f>
        <v>*</v>
      </c>
      <c r="DP20" s="31">
        <f>IF(OR(WEEKDAY($AA$7)=1,WEEKDAY($AA$7)=7),"*","")</f>
      </c>
      <c r="DQ20" s="31">
        <f>IF(OR(WEEKDAY($AB$7)=1,WEEKDAY($AB$7)=7),"*","")</f>
      </c>
      <c r="DR20" s="31">
        <f>IF(OR(WEEKDAY($AC$7)=1,WEEKDAY($AC$7)=7),"*","")</f>
      </c>
      <c r="DS20" s="31">
        <f>IF(OR(WEEKDAY($AD$7)=1,WEEKDAY($AD$7)=7),"*","")</f>
      </c>
      <c r="DT20" s="31">
        <f>IF($AE$7="","",IF(OR(WEEKDAY($AE$7)=1,WEEKDAY($AE$7)=7),"*",""))</f>
      </c>
      <c r="DU20" s="31" t="str">
        <f>IF($AF$7="","",IF(OR(WEEKDAY($AF$7)=1,WEEKDAY($AF$7)=7),"*",""))</f>
        <v>*</v>
      </c>
      <c r="DV20" s="31" t="str">
        <f>IF($AG$7="","",IF(OR(WEEKDAY($AG$7)=1,WEEKDAY($AG$7)=7),"*",""))</f>
        <v>*</v>
      </c>
    </row>
    <row r="21" spans="1:126" ht="15.75" customHeight="1" hidden="1" thickBot="1">
      <c r="A21" s="189"/>
      <c r="B21" s="40" t="s">
        <v>13</v>
      </c>
      <c r="C21" s="41">
        <f>IF($C$7="","",IF(OR(WEEKDAY($C$7)=1,WEEKDAY($C$7)=7),"*",""))</f>
      </c>
      <c r="D21" s="41" t="str">
        <f>IF($D$7="","",IF(OR(WEEKDAY($D$7)=1,WEEKDAY($D$7)=7),"*",""))</f>
        <v>*</v>
      </c>
      <c r="E21" s="41" t="str">
        <f>IF($E$7="","",IF(OR(WEEKDAY($E$7)=1,WEEKDAY($E$7)=7),"*",""))</f>
        <v>*</v>
      </c>
      <c r="F21" s="41">
        <f>IF($F$7="","",IF(OR(WEEKDAY($F$7)=1,WEEKDAY($F$7)=7),"*",""))</f>
      </c>
      <c r="G21" s="32">
        <f>IF($G$2=1999,"*","")</f>
      </c>
      <c r="H21" s="41">
        <f>IF(OR(WEEKDAY($H$7)=1,WEEKDAY($H$7)=7),"*","")</f>
      </c>
      <c r="I21" s="41">
        <f>IF(OR(WEEKDAY($I$7)=1,WEEKDAY($I$7)=7),"*","")</f>
      </c>
      <c r="J21" s="42">
        <f>IF($G$2=2000,"*",IF(OR(WEEKDAY(J7)=1,WEEKDAY(J7)=7),"*",""))</f>
      </c>
      <c r="K21" s="42" t="str">
        <f>IF($G$2=2000,"*",IF(OR(WEEKDAY(K7)=1,WEEKDAY(K7)=7),"*",""))</f>
        <v>*</v>
      </c>
      <c r="L21" s="43" t="str">
        <f>IF($G$2=2000,"*",IF(OR(WEEKDAY(L7)=1,WEEKDAY(L7)=7),"*",""))</f>
        <v>*</v>
      </c>
      <c r="M21" s="41">
        <f>IF(OR(WEEKDAY($M$7)=1,WEEKDAY($M$7)=7),"*","")</f>
      </c>
      <c r="N21" s="41">
        <f>IF(OR(WEEKDAY($N$7)=1,WEEKDAY($N$7)=7),"*","")</f>
      </c>
      <c r="O21" s="41">
        <f>IF(OR(WEEKDAY($O$7)=1,WEEKDAY($O$7)=7),"*","")</f>
      </c>
      <c r="P21" s="41">
        <f>IF(OR(WEEKDAY($P$7)=1,WEEKDAY($P$7)=7),"*","")</f>
      </c>
      <c r="Q21" s="33">
        <f>IF($G$2=2000,"*",IF(OR(WEEKDAY(Q7)=1,WEEKDAY(Q7)=7),"*",""))</f>
      </c>
      <c r="R21" s="41" t="str">
        <f>IF(OR(WEEKDAY($R$7)=1,WEEKDAY($R$7)=7),"*","")</f>
        <v>*</v>
      </c>
      <c r="S21" s="41" t="str">
        <f>IF(OR(WEEKDAY($S$7)=1,WEEKDAY($S$7)=7),"*","")</f>
        <v>*</v>
      </c>
      <c r="T21" s="41">
        <f>IF(OR(WEEKDAY($T$7)=1,WEEKDAY($T$7)=7),"*","")</f>
      </c>
      <c r="U21" s="32">
        <f>IF($G$2=1999,"*","")</f>
      </c>
      <c r="V21" s="43">
        <f>IF($G$2=2000,"Open",IF(OR(WEEKDAY($V$7)=1,WEEKDAY($V$7)=7),"*",""))</f>
      </c>
      <c r="W21" s="41">
        <f>IF(OR(WEEKDAY($W$7)=1,WEEKDAY($W$7)=7),"*","")</f>
      </c>
      <c r="X21" s="41">
        <f>IF(OR(WEEKDAY($X$7)=1,WEEKDAY($X$7)=7),"*","")</f>
      </c>
      <c r="Y21" s="41" t="str">
        <f>IF(OR(WEEKDAY($Y$7)=1,WEEKDAY($Y$7)=7),"*","")</f>
        <v>*</v>
      </c>
      <c r="Z21" s="41" t="str">
        <f>IF(OR(WEEKDAY($Z$7)=1,WEEKDAY($Z$7)=7),"*","")</f>
        <v>*</v>
      </c>
      <c r="AA21" s="41">
        <f>IF(OR(WEEKDAY($AA$7)=1,WEEKDAY($AA$7)=7),"*","")</f>
      </c>
      <c r="AB21" s="41">
        <f>IF(OR(WEEKDAY($AB$7)=1,WEEKDAY($AB$7)=7),"*","")</f>
      </c>
      <c r="AC21" s="41">
        <f>IF(OR(WEEKDAY($AC$7)=1,WEEKDAY($AC$7)=7),"*","")</f>
      </c>
      <c r="AD21" s="41">
        <f>IF(OR(WEEKDAY($AD$7)=1,WEEKDAY($AD$7)=7),"*","")</f>
      </c>
      <c r="AE21" s="41">
        <f>IF(OR(WEEKDAY($AE$7)=1,WEEKDAY($AE$7)=7),"*","")</f>
      </c>
      <c r="AF21" s="31" t="str">
        <f>IF(OR(WEEKDAY($AF$7)=1,WEEKDAY($AF$7)=7),"*","")</f>
        <v>*</v>
      </c>
      <c r="AG21" s="41" t="str">
        <f>IF(OR(WEEKDAY($AG$7)=1,WEEKDAY($AG$7)=7),"*","")</f>
        <v>*</v>
      </c>
      <c r="AH21" s="41">
        <f>IF($C$7="","",IF(OR(WEEKDAY($C$7)=1,WEEKDAY($C$7)=7),"*",""))</f>
      </c>
      <c r="AI21" s="41" t="str">
        <f>IF($D$7="","",IF(OR(WEEKDAY($D$7)=1,WEEKDAY($D$7)=7),"*",""))</f>
        <v>*</v>
      </c>
      <c r="AJ21" s="41" t="str">
        <f>IF($E$7="","",IF(OR(WEEKDAY($E$7)=1,WEEKDAY($E$7)=7),"*",""))</f>
        <v>*</v>
      </c>
      <c r="AK21" s="41">
        <f>IF($F$7="","",IF(OR(WEEKDAY($F$7)=1,WEEKDAY($F$7)=7),"*",""))</f>
      </c>
      <c r="AL21" s="41">
        <f>IF($G$7="","",IF(OR(WEEKDAY($G$7)=1,WEEKDAY($G$7)=7),"*",""))</f>
      </c>
      <c r="AM21" s="43" t="str">
        <f>IF($G$2=2000,"Open",IF(OR(WEEKDAY($AM$7)=1,WEEKDAY($AM$7)=7),"*",""))</f>
        <v>*</v>
      </c>
      <c r="AN21" s="41">
        <f>IF(OR(WEEKDAY($I$7)=1,WEEKDAY($I$7)=7),"*","")</f>
      </c>
      <c r="AO21" s="41">
        <f>IF(OR(WEEKDAY($J$7)=1,WEEKDAY($J$7)=7),"*","")</f>
      </c>
      <c r="AP21" s="41" t="str">
        <f>IF(OR(WEEKDAY($K$7)=1,WEEKDAY($K$7)=7),"*","")</f>
        <v>*</v>
      </c>
      <c r="AQ21" s="41" t="str">
        <f>IF(OR(WEEKDAY($L$7)=1,WEEKDAY($L$7)=7),"*","")</f>
        <v>*</v>
      </c>
      <c r="AR21" s="41">
        <f>IF(OR(WEEKDAY($M$7)=1,WEEKDAY($M$7)=7),"*","")</f>
      </c>
      <c r="AS21" s="43">
        <f>IF($G$2=2000,"*",IF(OR(WEEKDAY(AS7)=1,WEEKDAY(AS7)=7),"*",""))</f>
      </c>
      <c r="AT21" s="41">
        <f>IF(OR(WEEKDAY($O$7)=1,WEEKDAY($O$7)=7),"*","")</f>
      </c>
      <c r="AU21" s="41">
        <f>IF(OR(WEEKDAY($P$7)=1,WEEKDAY($P$7)=7),"*","")</f>
      </c>
      <c r="AV21" s="41">
        <f>IF(OR(WEEKDAY($Q$7)=1,WEEKDAY($Q$7)=7),"*","")</f>
      </c>
      <c r="AW21" s="41" t="str">
        <f>IF(OR(WEEKDAY($R$7)=1,WEEKDAY($R$7)=7),"*","")</f>
        <v>*</v>
      </c>
      <c r="AX21" s="41" t="str">
        <f>IF(OR(WEEKDAY($S$7)=1,WEEKDAY($S$7)=7),"*","")</f>
        <v>*</v>
      </c>
      <c r="AY21" s="41">
        <f>IF(OR(WEEKDAY($T$7)=1,WEEKDAY($T$7)=7),"*","")</f>
      </c>
      <c r="AZ21" s="32">
        <f>IF($G$2=1999,"*","")</f>
      </c>
      <c r="BA21" s="41">
        <f>IF(OR(WEEKDAY($V$7)=1,WEEKDAY($V$7)=7),"*","")</f>
      </c>
      <c r="BB21" s="41">
        <f>IF(OR(WEEKDAY($W$7)=1,WEEKDAY($W$7)=7),"*","")</f>
      </c>
      <c r="BC21" s="41">
        <f>IF(OR(WEEKDAY($X$7)=1,WEEKDAY($X$7)=7),"*","")</f>
      </c>
      <c r="BD21" s="41" t="str">
        <f>IF(OR(WEEKDAY($Y$7)=1,WEEKDAY($Y$7)=7),"*","")</f>
        <v>*</v>
      </c>
      <c r="BE21" s="41" t="str">
        <f>IF(OR(WEEKDAY($Z$7)=1,WEEKDAY($Z$7)=7),"*","")</f>
        <v>*</v>
      </c>
      <c r="BF21" s="41">
        <f>IF(OR(WEEKDAY($AA$7)=1,WEEKDAY($AA$7)=7),"*","")</f>
      </c>
      <c r="BG21" s="41">
        <f>IF(OR(WEEKDAY($AB$7)=1,WEEKDAY($AB$7)=7),"*","")</f>
      </c>
      <c r="BH21" s="41">
        <f>IF(OR(WEEKDAY($AC$7)=1,WEEKDAY($AC$7)=7),"*","")</f>
      </c>
      <c r="BI21" s="41">
        <f>IF(OR(WEEKDAY($AD$7)=1,WEEKDAY($AD$7)=7),"*","")</f>
      </c>
      <c r="BJ21" s="41">
        <f>IF($AE$7="","",IF(OR(WEEKDAY($AE$7)=1,WEEKDAY($AE$7)=7),"*",""))</f>
      </c>
      <c r="BK21" s="41" t="str">
        <f>IF($AF$7="","",IF(OR(WEEKDAY($AF$7)=1,WEEKDAY($AF$7)=7),"*",""))</f>
        <v>*</v>
      </c>
      <c r="BL21" s="41" t="str">
        <f>IF($AG$7="","",IF(OR(WEEKDAY($AG$7)=1,WEEKDAY($AG$7)=7),"*",""))</f>
        <v>*</v>
      </c>
      <c r="BM21" s="41">
        <f>IF($C$7="","",IF(OR(WEEKDAY($C$7)=1,WEEKDAY($C$7)=7),"*",""))</f>
      </c>
      <c r="BN21" s="41" t="str">
        <f>IF($D$7="","",IF(OR(WEEKDAY($D$7)=1,WEEKDAY($D$7)=7),"*",""))</f>
        <v>*</v>
      </c>
      <c r="BO21" s="41" t="str">
        <f>IF($E$7="","",IF(OR(WEEKDAY($E$7)=1,WEEKDAY($E$7)=7),"*",""))</f>
        <v>*</v>
      </c>
      <c r="BP21" s="41">
        <f>IF($F$7="","",IF(OR(WEEKDAY($F$7)=1,WEEKDAY($F$7)=7),"*",""))</f>
      </c>
      <c r="BQ21" s="41">
        <f>IF($G$7="","",IF(OR(WEEKDAY($G$7)=1,WEEKDAY($G$7)=7),"*",""))</f>
      </c>
      <c r="BR21" s="41">
        <f>IF($H$7="","",IF(OR(WEEKDAY($H$7)=1,WEEKDAY($H$7)=7),"*",""))</f>
      </c>
      <c r="BS21" s="41">
        <f>IF(OR(WEEKDAY($I$7)=1,WEEKDAY($I$7)=7),"*","")</f>
      </c>
      <c r="BT21" s="41">
        <f>IF(OR(WEEKDAY($J$7)=1,WEEKDAY($J$7)=7),"*","")</f>
      </c>
      <c r="BU21" s="41" t="str">
        <f>IF(OR(WEEKDAY($K$7)=1,WEEKDAY($K$7)=7),"*","")</f>
        <v>*</v>
      </c>
      <c r="BV21" s="41" t="str">
        <f>IF(OR(WEEKDAY($L$7)=1,WEEKDAY($L$7)=7),"*","")</f>
        <v>*</v>
      </c>
      <c r="BW21" s="41">
        <f>IF(OR(WEEKDAY($M$7)=1,WEEKDAY($M$7)=7),"*","")</f>
      </c>
      <c r="BX21" s="41">
        <f>IF(OR(WEEKDAY($N$7)=1,WEEKDAY($N$7)=7),"*","")</f>
      </c>
      <c r="BY21" s="41">
        <f>IF(OR(WEEKDAY($O$7)=1,WEEKDAY($O$7)=7),"*","")</f>
      </c>
      <c r="BZ21" s="41">
        <f>IF(OR(WEEKDAY($P$7)=1,WEEKDAY($P$7)=7),"*","")</f>
      </c>
      <c r="CA21" s="41">
        <f>IF(OR(WEEKDAY($Q$7)=1,WEEKDAY($Q$7)=7),"*","")</f>
      </c>
      <c r="CB21" s="41" t="str">
        <f>IF(OR(WEEKDAY($R$7)=1,WEEKDAY($R$7)=7),"*","")</f>
        <v>*</v>
      </c>
      <c r="CC21" s="41" t="str">
        <f>IF(OR(WEEKDAY($S$7)=1,WEEKDAY($S$7)=7),"*","")</f>
        <v>*</v>
      </c>
      <c r="CD21" s="41">
        <f>IF(OR(WEEKDAY($T$7)=1,WEEKDAY($T$7)=7),"*","")</f>
      </c>
      <c r="CE21" s="31">
        <f>IF(OR(WEEKDAY($U$7)=1,WEEKDAY($U$7)=7),"*","")</f>
      </c>
      <c r="CF21" s="41">
        <f>IF(OR(WEEKDAY($V$7)=1,WEEKDAY($V$7)=7),"*","")</f>
      </c>
      <c r="CG21" s="41">
        <f>IF(OR(WEEKDAY($W$7)=1,WEEKDAY($W$7)=7),"*","")</f>
      </c>
      <c r="CH21" s="43">
        <f>IF($G$2=2000,"*",IF(OR(WEEKDAY(CH7)=1,WEEKDAY(CH7)=7),"*",""))</f>
      </c>
      <c r="CI21" s="41" t="str">
        <f>IF(OR(WEEKDAY($Y$7)=1,WEEKDAY($Y$7)=7),"*","")</f>
        <v>*</v>
      </c>
      <c r="CJ21" s="41" t="str">
        <f>IF(OR(WEEKDAY($Z$7)=1,WEEKDAY($Z$7)=7),"*","")</f>
        <v>*</v>
      </c>
      <c r="CK21" s="41">
        <f>IF(OR(WEEKDAY($AA$7)=1,WEEKDAY($AA$7)=7),"*","")</f>
      </c>
      <c r="CL21" s="41">
        <f>IF(OR(WEEKDAY($AB$7)=1,WEEKDAY($AB$7)=7),"*","")</f>
      </c>
      <c r="CM21" s="38" t="str">
        <f>IF($G$2=2000,"Open",IF(OR(WEEKDAY(CM9)=1,WEEKDAY(CM9)=7),"*",""))</f>
        <v>*</v>
      </c>
      <c r="CN21" s="41">
        <f>IF(OR(WEEKDAY($AD$7)=1,WEEKDAY($AD$7)=7),"*","")</f>
      </c>
      <c r="CO21" s="41">
        <f>IF($AE$7="","",IF(OR(WEEKDAY($AE$7)=1,WEEKDAY($AE$7)=7),"*",""))</f>
      </c>
      <c r="CP21" s="41" t="str">
        <f>IF($AF$7="","",IF(OR(WEEKDAY($AF$7)=1,WEEKDAY($AF$7)=7),"*",""))</f>
        <v>*</v>
      </c>
      <c r="CQ21" s="41" t="str">
        <f>IF($AG$7="","",IF(OR(WEEKDAY($AG$7)=1,WEEKDAY($AG$7)=7),"*",""))</f>
        <v>*</v>
      </c>
      <c r="CR21" s="41">
        <f>IF($C$7="","",IF(OR(WEEKDAY($C$7)=1,WEEKDAY($C$7)=7),"*",""))</f>
      </c>
      <c r="CS21" s="41" t="str">
        <f>IF($D$7="","",IF(OR(WEEKDAY($D$7)=1,WEEKDAY($D$7)=7),"*",""))</f>
        <v>*</v>
      </c>
      <c r="CT21" s="41" t="str">
        <f>IF($E$7="","",IF(OR(WEEKDAY($E$7)=1,WEEKDAY($E$7)=7),"*",""))</f>
        <v>*</v>
      </c>
      <c r="CU21" s="41">
        <f>IF($F$7="","",IF(OR(WEEKDAY($F$7)=1,WEEKDAY($F$7)=7),"*",""))</f>
      </c>
      <c r="CV21" s="41">
        <f>IF($G$7="","",IF(OR(WEEKDAY($G$7)=1,WEEKDAY($G$7)=7),"*",""))</f>
      </c>
      <c r="CW21" s="41">
        <f>IF($H$7="","",IF(OR(WEEKDAY($H$7)=1,WEEKDAY($H$7)=7),"*",""))</f>
      </c>
      <c r="CX21" s="41">
        <f>IF(OR(WEEKDAY($I$7)=1,WEEKDAY($I$7)=7),"*","")</f>
      </c>
      <c r="CY21" s="41">
        <f>IF(OR(WEEKDAY($J$7)=1,WEEKDAY($J$7)=7),"*","")</f>
      </c>
      <c r="CZ21" s="41" t="str">
        <f>IF(OR(WEEKDAY($K$7)=1,WEEKDAY($K$7)=7),"*","")</f>
        <v>*</v>
      </c>
      <c r="DA21" s="41" t="str">
        <f>IF(OR(WEEKDAY($L$7)=1,WEEKDAY($L$7)=7),"*","")</f>
        <v>*</v>
      </c>
      <c r="DB21" s="41">
        <f>IF(OR(WEEKDAY($M$7)=1,WEEKDAY($M$7)=7),"*","")</f>
      </c>
      <c r="DC21" s="41">
        <f>IF(OR(WEEKDAY($N$7)=1,WEEKDAY($N$7)=7),"*","")</f>
      </c>
      <c r="DD21" s="41">
        <f>IF(OR(WEEKDAY($O$7)=1,WEEKDAY($O$7)=7),"*","")</f>
      </c>
      <c r="DE21" s="41">
        <f>IF(OR(WEEKDAY($P$7)=1,WEEKDAY($P$7)=7),"*","")</f>
      </c>
      <c r="DF21" s="41">
        <f>IF(OR(WEEKDAY($Q$7)=1,WEEKDAY($Q$7)=7),"*","")</f>
      </c>
      <c r="DG21" s="41" t="str">
        <f>IF(OR(WEEKDAY($R$7)=1,WEEKDAY($R$7)=7),"*","")</f>
        <v>*</v>
      </c>
      <c r="DH21" s="41" t="str">
        <f>IF(OR(WEEKDAY($S$7)=1,WEEKDAY($S$7)=7),"*","")</f>
        <v>*</v>
      </c>
      <c r="DI21" s="41">
        <f>IF(OR(WEEKDAY($T$7)=1,WEEKDAY($T$7)=7),"*","")</f>
      </c>
      <c r="DJ21" s="31">
        <f>IF(OR(WEEKDAY($U$7)=1,WEEKDAY($U$7)=7),"*","")</f>
      </c>
      <c r="DK21" s="41">
        <f>IF(OR(WEEKDAY($V$7)=1,WEEKDAY($V$7)=7),"*","")</f>
      </c>
      <c r="DL21" s="41">
        <f>IF(OR(WEEKDAY($W$7)=1,WEEKDAY($W$7)=7),"*","")</f>
      </c>
      <c r="DM21" s="41">
        <f>IF(OR(WEEKDAY($X$7)=1,WEEKDAY($X$7)=7),"*","")</f>
      </c>
      <c r="DN21" s="41" t="str">
        <f>IF(OR(WEEKDAY($Y$7)=1,WEEKDAY($Y$7)=7),"*","")</f>
        <v>*</v>
      </c>
      <c r="DO21" s="41" t="str">
        <f>IF(OR(WEEKDAY($Z$7)=1,WEEKDAY($Z$7)=7),"*","")</f>
        <v>*</v>
      </c>
      <c r="DP21" s="41">
        <f>IF(OR(WEEKDAY($AA$7)=1,WEEKDAY($AA$7)=7),"*","")</f>
      </c>
      <c r="DQ21" s="41">
        <f>IF(OR(WEEKDAY($AB$7)=1,WEEKDAY($AB$7)=7),"*","")</f>
      </c>
      <c r="DR21" s="41">
        <f>IF(OR(WEEKDAY($AC$7)=1,WEEKDAY($AC$7)=7),"*","")</f>
      </c>
      <c r="DS21" s="41">
        <f>IF(OR(WEEKDAY($AD$7)=1,WEEKDAY($AD$7)=7),"*","")</f>
      </c>
      <c r="DT21" s="41">
        <f>IF($AE$7="","",IF(OR(WEEKDAY($AE$7)=1,WEEKDAY($AE$7)=7),"*",""))</f>
      </c>
      <c r="DU21" s="41" t="str">
        <f>IF($AF$7="","",IF(OR(WEEKDAY($AF$7)=1,WEEKDAY($AF$7)=7),"*",""))</f>
        <v>*</v>
      </c>
      <c r="DV21" s="41" t="str">
        <f>IF($AG$7="","",IF(OR(WEEKDAY($AG$7)=1,WEEKDAY($AG$7)=7),"*",""))</f>
        <v>*</v>
      </c>
    </row>
    <row r="22" spans="1:33" ht="15" customHeight="1" hidden="1" thickTop="1">
      <c r="A22" s="13">
        <f ca="1">TODAY()</f>
        <v>42718</v>
      </c>
      <c r="B22" s="4"/>
      <c r="C22" s="190">
        <v>1</v>
      </c>
      <c r="D22" s="190"/>
      <c r="E22" s="190"/>
      <c r="F22" s="190"/>
      <c r="G22" s="190"/>
      <c r="H22" s="190"/>
      <c r="I22" s="191"/>
      <c r="J22" s="190">
        <v>2</v>
      </c>
      <c r="K22" s="190"/>
      <c r="L22" s="190"/>
      <c r="M22" s="190"/>
      <c r="N22" s="190"/>
      <c r="O22" s="190"/>
      <c r="P22" s="191"/>
      <c r="Q22" s="181">
        <v>3</v>
      </c>
      <c r="R22" s="182"/>
      <c r="S22" s="182"/>
      <c r="T22" s="182"/>
      <c r="U22" s="182"/>
      <c r="V22" s="182"/>
      <c r="W22" s="183"/>
      <c r="X22" s="181">
        <v>4</v>
      </c>
      <c r="Y22" s="182"/>
      <c r="Z22" s="182"/>
      <c r="AA22" s="182"/>
      <c r="AB22" s="182"/>
      <c r="AC22" s="182"/>
      <c r="AD22" s="183"/>
      <c r="AE22" s="181">
        <v>5</v>
      </c>
      <c r="AF22" s="182"/>
      <c r="AG22" s="182"/>
    </row>
    <row r="23" spans="1:2" ht="15" customHeight="1" hidden="1">
      <c r="A23" s="187">
        <f>IF($G$2="",IF(MONTH($A$2)=12,DATE(YEAR($A$2)+1,1,1),DATE(YEAR($A$2),MONTH($A$2)+1,DAY(1))),DATE($G$2,$J$2+1,1))</f>
        <v>42401</v>
      </c>
      <c r="B23" s="14"/>
    </row>
    <row r="24" spans="1:2" ht="15.75" customHeight="1" hidden="1">
      <c r="A24" s="188" t="e">
        <f>IF($E$2="",IF(MONTH(#REF!)=12,DATE(YEAR(#REF!)+1,1,1),DATE(YEAR(#REF!),MONTH(#REF!)+1,DAY(1))),DATE($E$2,#REF!+1,1))</f>
        <v>#REF!</v>
      </c>
      <c r="B24" s="21"/>
    </row>
    <row r="25" spans="1:2" ht="14.25" customHeight="1" hidden="1">
      <c r="A25" s="188" t="e">
        <f>IF($E$2="",IF(MONTH(#REF!)=12,DATE(YEAR(#REF!)+1,1,1),DATE(YEAR(#REF!),MONTH(#REF!)+1,DAY(1))),DATE($E$2,C1+1,1))</f>
        <v>#REF!</v>
      </c>
      <c r="B25" s="24"/>
    </row>
    <row r="26" spans="1:34" ht="15" customHeight="1" hidden="1">
      <c r="A26" s="188" t="e">
        <f>IF($E$2="",IF(MONTH(#REF!)=12,DATE(YEAR(#REF!)+1,1,1),DATE(YEAR(#REF!),MONTH(#REF!)+1,DAY(1))),DATE($E$2,C2+1,1))</f>
        <v>#REF!</v>
      </c>
      <c r="B26" s="35" t="s">
        <v>0</v>
      </c>
      <c r="AH26" s="44"/>
    </row>
    <row r="27" spans="1:34" ht="15" customHeight="1" hidden="1">
      <c r="A27" s="188" t="e">
        <f>IF($E$2="",IF(MONTH(#REF!)=12,DATE(YEAR(#REF!)+1,1,1),DATE(YEAR(#REF!),MONTH(#REF!)+1,DAY(1))),DATE($E$2,C3+1,1))</f>
        <v>#REF!</v>
      </c>
      <c r="B27" s="35" t="s">
        <v>1</v>
      </c>
      <c r="AH27" s="44"/>
    </row>
    <row r="28" spans="1:34" ht="15" customHeight="1" hidden="1">
      <c r="A28" s="188" t="e">
        <f>IF($E$2="",IF(MONTH(#REF!)=12,DATE(YEAR(#REF!)+1,1,1),DATE(YEAR(#REF!),MONTH(#REF!)+1,DAY(1))),DATE($E$2,C4+1,1))</f>
        <v>#REF!</v>
      </c>
      <c r="B28" s="35" t="s">
        <v>2</v>
      </c>
      <c r="AH28" s="44"/>
    </row>
    <row r="29" spans="1:34" ht="15" customHeight="1" hidden="1">
      <c r="A29" s="188" t="e">
        <f>IF($E$2="",IF(MONTH(#REF!)=12,DATE(YEAR(#REF!)+1,1,1),DATE(YEAR(#REF!),MONTH(#REF!)+1,DAY(1))),DATE($E$2,C5+1,1))</f>
        <v>#REF!</v>
      </c>
      <c r="B29" s="35" t="s">
        <v>3</v>
      </c>
      <c r="AH29" s="44"/>
    </row>
    <row r="30" spans="1:34" ht="15" customHeight="1" hidden="1">
      <c r="A30" s="188" t="e">
        <f>IF($E$2="",IF(MONTH(#REF!)=12,DATE(YEAR(#REF!)+1,1,1),DATE(YEAR(#REF!),MONTH(#REF!)+1,DAY(1))),DATE($E$2,C6+1,1))</f>
        <v>#REF!</v>
      </c>
      <c r="B30" s="35" t="s">
        <v>4</v>
      </c>
      <c r="AH30" s="44"/>
    </row>
    <row r="31" spans="1:34" ht="15" customHeight="1" hidden="1">
      <c r="A31" s="188" t="e">
        <f>IF($E$2="",IF(MONTH(#REF!)=12,DATE(YEAR(#REF!)+1,1,1),DATE(YEAR(#REF!),MONTH(#REF!)+1,DAY(1))),DATE($E$2,C7+1,1))</f>
        <v>#REF!</v>
      </c>
      <c r="B31" s="35" t="s">
        <v>5</v>
      </c>
      <c r="AH31" s="44"/>
    </row>
    <row r="32" spans="1:34" ht="15" customHeight="1" hidden="1">
      <c r="A32" s="188" t="e">
        <f>IF($E$2="",IF(MONTH(#REF!)=12,DATE(YEAR(#REF!)+1,1,1),DATE(YEAR(#REF!),MONTH(#REF!)+1,DAY(1))),DATE($E$2,C8+1,1))</f>
        <v>#REF!</v>
      </c>
      <c r="B32" s="35" t="s">
        <v>6</v>
      </c>
      <c r="AH32" s="44"/>
    </row>
    <row r="33" spans="1:34" ht="15" customHeight="1" hidden="1">
      <c r="A33" s="188" t="e">
        <f>IF($E$2="",IF(MONTH(#REF!)=12,DATE(YEAR(#REF!)+1,1,1),DATE(YEAR(#REF!),MONTH(#REF!)+1,DAY(1))),DATE($E$2,C9+1,1))</f>
        <v>#REF!</v>
      </c>
      <c r="B33" s="35"/>
      <c r="AH33" s="44"/>
    </row>
    <row r="34" spans="1:34" ht="15" customHeight="1" hidden="1">
      <c r="A34" s="188" t="e">
        <f>IF($E$2="",IF(MONTH(#REF!)=12,DATE(YEAR(#REF!)+1,1,1),DATE(YEAR(#REF!),MONTH(#REF!)+1,DAY(1))),DATE($E$2,C10+1,1))</f>
        <v>#REF!</v>
      </c>
      <c r="B34" s="35" t="s">
        <v>7</v>
      </c>
      <c r="AH34" s="44"/>
    </row>
    <row r="35" spans="1:34" ht="15" customHeight="1" hidden="1">
      <c r="A35" s="188" t="e">
        <f>IF($E$2="",IF(MONTH(#REF!)=12,DATE(YEAR(#REF!)+1,1,1),DATE(YEAR(#REF!),MONTH(#REF!)+1,DAY(1))),DATE($E$2,C11+1,1))</f>
        <v>#REF!</v>
      </c>
      <c r="B35" s="35" t="s">
        <v>8</v>
      </c>
      <c r="AH35" s="44"/>
    </row>
    <row r="36" spans="1:34" ht="15" customHeight="1" hidden="1">
      <c r="A36" s="188" t="e">
        <f>IF($E$2="",IF(MONTH(#REF!)=12,DATE(YEAR(#REF!)+1,1,1),DATE(YEAR(#REF!),MONTH(#REF!)+1,DAY(1))),DATE($E$2,C12+1,1))</f>
        <v>#REF!</v>
      </c>
      <c r="B36" s="35" t="s">
        <v>9</v>
      </c>
      <c r="AH36" s="44"/>
    </row>
    <row r="37" spans="1:34" ht="15" customHeight="1" hidden="1">
      <c r="A37" s="188" t="e">
        <f>IF($E$2="",IF(MONTH(#REF!)=12,DATE(YEAR(#REF!)+1,1,1),DATE(YEAR(#REF!),MONTH(#REF!)+1,DAY(1))),DATE($E$2,C13+1,1))</f>
        <v>#REF!</v>
      </c>
      <c r="B37" s="35" t="s">
        <v>11</v>
      </c>
      <c r="AH37" s="44"/>
    </row>
    <row r="38" spans="1:34" ht="15" customHeight="1" hidden="1">
      <c r="A38" s="188" t="e">
        <f>IF($E$2="",IF(MONTH(#REF!)=12,DATE(YEAR(#REF!)+1,1,1),DATE(YEAR(#REF!),MONTH(#REF!)+1,DAY(1))),DATE($E$2,C14+1,1))</f>
        <v>#REF!</v>
      </c>
      <c r="B38" s="45" t="s">
        <v>12</v>
      </c>
      <c r="AH38" s="44"/>
    </row>
    <row r="39" spans="1:34" ht="15.75" customHeight="1" hidden="1" thickBot="1">
      <c r="A39" s="189" t="e">
        <f>IF($E$2="",IF(MONTH(#REF!)=12,DATE(YEAR(#REF!)+1,1,1),DATE(YEAR(#REF!),MONTH(#REF!)+1,DAY(1))),DATE($E$2,C15+1,1))</f>
        <v>#REF!</v>
      </c>
      <c r="B39" s="46" t="s">
        <v>13</v>
      </c>
      <c r="AH39" s="44"/>
    </row>
    <row r="40" spans="1:33" ht="14.25" hidden="1" thickTop="1">
      <c r="A40" s="13">
        <f ca="1">TODAY()</f>
        <v>42718</v>
      </c>
      <c r="B40" s="4"/>
      <c r="C40" s="190">
        <v>1</v>
      </c>
      <c r="D40" s="190"/>
      <c r="E40" s="190"/>
      <c r="F40" s="190"/>
      <c r="G40" s="190"/>
      <c r="H40" s="190"/>
      <c r="I40" s="191"/>
      <c r="J40" s="190">
        <v>2</v>
      </c>
      <c r="K40" s="190"/>
      <c r="L40" s="190"/>
      <c r="M40" s="190"/>
      <c r="N40" s="190"/>
      <c r="O40" s="190"/>
      <c r="P40" s="191"/>
      <c r="Q40" s="181">
        <v>3</v>
      </c>
      <c r="R40" s="182"/>
      <c r="S40" s="182"/>
      <c r="T40" s="182"/>
      <c r="U40" s="182"/>
      <c r="V40" s="182"/>
      <c r="W40" s="183"/>
      <c r="X40" s="181">
        <v>4</v>
      </c>
      <c r="Y40" s="182"/>
      <c r="Z40" s="182"/>
      <c r="AA40" s="182"/>
      <c r="AB40" s="182"/>
      <c r="AC40" s="182"/>
      <c r="AD40" s="183"/>
      <c r="AE40" s="181">
        <v>5</v>
      </c>
      <c r="AF40" s="182"/>
      <c r="AG40" s="182"/>
    </row>
    <row r="41" spans="1:2" ht="12.75" hidden="1">
      <c r="A41" s="187">
        <f>IF($G$2="",IF(MONTH($A$2)=12,DATE(YEAR($A$2)+1,1,1),DATE(YEAR($A$2),MONTH($A$2)+2,DAY(1))),DATE($G$2,$J$2+2,1))</f>
        <v>42430</v>
      </c>
      <c r="B41" s="14"/>
    </row>
    <row r="42" spans="1:2" ht="12.75" hidden="1">
      <c r="A42" s="188" t="e">
        <f>IF($E$2="",IF(MONTH(#REF!)=12,DATE(YEAR(#REF!)+1,1,1),DATE(YEAR(#REF!),MONTH(#REF!)+1,DAY(1))),DATE($E$2,#REF!+1,1))</f>
        <v>#REF!</v>
      </c>
      <c r="B42" s="21"/>
    </row>
    <row r="43" spans="1:2" ht="12.75" hidden="1">
      <c r="A43" s="188" t="e">
        <f>IF($E$2="",IF(MONTH(#REF!)=12,DATE(YEAR(#REF!)+1,1,1),DATE(YEAR(#REF!),MONTH(#REF!)+1,DAY(1))),DATE($E$2,C19+1,1))</f>
        <v>#REF!</v>
      </c>
      <c r="B43" s="24"/>
    </row>
    <row r="44" spans="1:34" ht="13.5" hidden="1">
      <c r="A44" s="188" t="e">
        <f>IF($E$2="",IF(MONTH(#REF!)=12,DATE(YEAR(#REF!)+1,1,1),DATE(YEAR(#REF!),MONTH(#REF!)+1,DAY(1))),DATE($E$2,C20+1,1))</f>
        <v>#REF!</v>
      </c>
      <c r="B44" s="35" t="s">
        <v>0</v>
      </c>
      <c r="AH44" s="44"/>
    </row>
    <row r="45" spans="1:34" ht="13.5" hidden="1">
      <c r="A45" s="188" t="e">
        <f>IF($E$2="",IF(MONTH(#REF!)=12,DATE(YEAR(#REF!)+1,1,1),DATE(YEAR(#REF!),MONTH(#REF!)+1,DAY(1))),DATE($E$2,C21+1,1))</f>
        <v>#REF!</v>
      </c>
      <c r="B45" s="35" t="s">
        <v>1</v>
      </c>
      <c r="AH45" s="44"/>
    </row>
    <row r="46" spans="1:34" ht="13.5" hidden="1">
      <c r="A46" s="188" t="e">
        <f>IF($E$2="",IF(MONTH(#REF!)=12,DATE(YEAR(#REF!)+1,1,1),DATE(YEAR(#REF!),MONTH(#REF!)+1,DAY(1))),DATE($E$2,C22+1,1))</f>
        <v>#REF!</v>
      </c>
      <c r="B46" s="35" t="s">
        <v>2</v>
      </c>
      <c r="AH46" s="44"/>
    </row>
    <row r="47" spans="1:34" ht="13.5" hidden="1">
      <c r="A47" s="188" t="e">
        <f>IF($E$2="",IF(MONTH(#REF!)=12,DATE(YEAR(#REF!)+1,1,1),DATE(YEAR(#REF!),MONTH(#REF!)+1,DAY(1))),DATE($E$2,AH5+1,1))</f>
        <v>#REF!</v>
      </c>
      <c r="B47" s="35" t="s">
        <v>3</v>
      </c>
      <c r="AH47" s="44"/>
    </row>
    <row r="48" spans="1:34" ht="13.5" hidden="1">
      <c r="A48" s="188" t="e">
        <f>IF($E$2="",IF(MONTH(#REF!)=12,DATE(YEAR(#REF!)+1,1,1),DATE(YEAR(#REF!),MONTH(#REF!)+1,DAY(1))),DATE($E$2,AH6+1,1))</f>
        <v>#REF!</v>
      </c>
      <c r="B48" s="35" t="s">
        <v>4</v>
      </c>
      <c r="AH48" s="44"/>
    </row>
    <row r="49" spans="1:34" ht="13.5" hidden="1">
      <c r="A49" s="188" t="e">
        <f>IF($E$2="",IF(MONTH(#REF!)=12,DATE(YEAR(#REF!)+1,1,1),DATE(YEAR(#REF!),MONTH(#REF!)+1,DAY(1))),DATE($E$2,AH7+1,1))</f>
        <v>#REF!</v>
      </c>
      <c r="B49" s="35" t="s">
        <v>5</v>
      </c>
      <c r="AH49" s="44"/>
    </row>
    <row r="50" spans="1:34" ht="13.5" hidden="1">
      <c r="A50" s="188" t="e">
        <f>IF($E$2="",IF(MONTH(#REF!)=12,DATE(YEAR(#REF!)+1,1,1),DATE(YEAR(#REF!),MONTH(#REF!)+1,DAY(1))),DATE($E$2,AH8+1,1))</f>
        <v>#REF!</v>
      </c>
      <c r="B50" s="35" t="s">
        <v>6</v>
      </c>
      <c r="AH50" s="44"/>
    </row>
    <row r="51" spans="1:34" ht="13.5" hidden="1">
      <c r="A51" s="188" t="e">
        <f>IF($E$2="",IF(MONTH(#REF!)=12,DATE(YEAR(#REF!)+1,1,1),DATE(YEAR(#REF!),MONTH(#REF!)+1,DAY(1))),DATE($E$2,AH9+1,1))</f>
        <v>#REF!</v>
      </c>
      <c r="B51" s="35"/>
      <c r="AH51" s="44"/>
    </row>
    <row r="52" spans="1:34" ht="13.5" hidden="1">
      <c r="A52" s="188" t="e">
        <f>IF($E$2="",IF(MONTH(#REF!)=12,DATE(YEAR(#REF!)+1,1,1),DATE(YEAR(#REF!),MONTH(#REF!)+1,DAY(1))),DATE($E$2,AH10+1,1))</f>
        <v>#REF!</v>
      </c>
      <c r="B52" s="35" t="s">
        <v>7</v>
      </c>
      <c r="AH52" s="44"/>
    </row>
    <row r="53" spans="1:34" ht="13.5" hidden="1">
      <c r="A53" s="188" t="e">
        <f>IF($E$2="",IF(MONTH(#REF!)=12,DATE(YEAR(#REF!)+1,1,1),DATE(YEAR(#REF!),MONTH(#REF!)+1,DAY(1))),DATE($E$2,AH11+1,1))</f>
        <v>#REF!</v>
      </c>
      <c r="B53" s="35" t="s">
        <v>8</v>
      </c>
      <c r="AH53" s="44"/>
    </row>
    <row r="54" spans="1:34" ht="13.5" hidden="1">
      <c r="A54" s="188" t="e">
        <f>IF($E$2="",IF(MONTH(#REF!)=12,DATE(YEAR(#REF!)+1,1,1),DATE(YEAR(#REF!),MONTH(#REF!)+1,DAY(1))),DATE($E$2,AH12+1,1))</f>
        <v>#REF!</v>
      </c>
      <c r="B54" s="35" t="s">
        <v>9</v>
      </c>
      <c r="AH54" s="44"/>
    </row>
    <row r="55" spans="1:34" ht="13.5" hidden="1">
      <c r="A55" s="188" t="e">
        <f>IF($E$2="",IF(MONTH(#REF!)=12,DATE(YEAR(#REF!)+1,1,1),DATE(YEAR(#REF!),MONTH(#REF!)+1,DAY(1))),DATE($E$2,AH13+1,1))</f>
        <v>#REF!</v>
      </c>
      <c r="B55" s="35" t="s">
        <v>11</v>
      </c>
      <c r="AH55" s="44"/>
    </row>
    <row r="56" spans="1:34" ht="13.5" hidden="1">
      <c r="A56" s="188" t="e">
        <f>IF($E$2="",IF(MONTH(#REF!)=12,DATE(YEAR(#REF!)+1,1,1),DATE(YEAR(#REF!),MONTH(#REF!)+1,DAY(1))),DATE($E$2,AH14+1,1))</f>
        <v>#REF!</v>
      </c>
      <c r="B56" s="45" t="s">
        <v>12</v>
      </c>
      <c r="AH56" s="44"/>
    </row>
    <row r="57" spans="1:34" ht="14.25" hidden="1" thickBot="1">
      <c r="A57" s="189" t="e">
        <f>IF($E$2="",IF(MONTH(#REF!)=12,DATE(YEAR(#REF!)+1,1,1),DATE(YEAR(#REF!),MONTH(#REF!)+1,DAY(1))),DATE($E$2,AH15+1,1))</f>
        <v>#REF!</v>
      </c>
      <c r="B57" s="46" t="s">
        <v>13</v>
      </c>
      <c r="AH57" s="44"/>
    </row>
    <row r="58" spans="1:33" ht="14.25" hidden="1" thickTop="1">
      <c r="A58" s="13">
        <f ca="1">TODAY()</f>
        <v>42718</v>
      </c>
      <c r="B58" s="4"/>
      <c r="C58" s="190">
        <v>1</v>
      </c>
      <c r="D58" s="190"/>
      <c r="E58" s="190"/>
      <c r="F58" s="190"/>
      <c r="G58" s="190"/>
      <c r="H58" s="190"/>
      <c r="I58" s="191"/>
      <c r="J58" s="190">
        <v>2</v>
      </c>
      <c r="K58" s="190"/>
      <c r="L58" s="190"/>
      <c r="M58" s="190"/>
      <c r="N58" s="190"/>
      <c r="O58" s="190"/>
      <c r="P58" s="191"/>
      <c r="Q58" s="181">
        <v>3</v>
      </c>
      <c r="R58" s="182"/>
      <c r="S58" s="182"/>
      <c r="T58" s="182"/>
      <c r="U58" s="182"/>
      <c r="V58" s="182"/>
      <c r="W58" s="183"/>
      <c r="X58" s="181">
        <v>4</v>
      </c>
      <c r="Y58" s="182"/>
      <c r="Z58" s="182"/>
      <c r="AA58" s="182"/>
      <c r="AB58" s="182"/>
      <c r="AC58" s="182"/>
      <c r="AD58" s="183"/>
      <c r="AE58" s="181">
        <v>5</v>
      </c>
      <c r="AF58" s="182"/>
      <c r="AG58" s="182"/>
    </row>
    <row r="59" spans="1:2" ht="12.75" hidden="1">
      <c r="A59" s="187">
        <f>IF($G$2="",IF(MONTH($A$2)=12,DATE(YEAR($A$2)+1,1,1),DATE(YEAR($A$2),MONTH($A$2)+3,DAY(1))),DATE($G$2,$J$2+3,1))</f>
        <v>42461</v>
      </c>
      <c r="B59" s="14"/>
    </row>
    <row r="60" spans="1:2" ht="12.75" hidden="1">
      <c r="A60" s="188" t="e">
        <f>IF($E$2="",IF(MONTH(#REF!)=12,DATE(YEAR(#REF!)+1,1,1),DATE(YEAR(#REF!),MONTH(#REF!)+1,DAY(1))),DATE($E$2,#REF!+1,1))</f>
        <v>#REF!</v>
      </c>
      <c r="B60" s="21"/>
    </row>
    <row r="61" spans="1:2" ht="12.75" hidden="1">
      <c r="A61" s="188" t="e">
        <f>IF($E$2="",IF(MONTH(#REF!)=12,DATE(YEAR(#REF!)+1,1,1),DATE(YEAR(#REF!),MONTH(#REF!)+1,DAY(1))),DATE($E$2,AH19+1,1))</f>
        <v>#REF!</v>
      </c>
      <c r="B61" s="24"/>
    </row>
    <row r="62" spans="1:2" ht="13.5" hidden="1">
      <c r="A62" s="188" t="e">
        <f>IF($E$2="",IF(MONTH(#REF!)=12,DATE(YEAR(#REF!)+1,1,1),DATE(YEAR(#REF!),MONTH(#REF!)+1,DAY(1))),DATE($E$2,AH20+1,1))</f>
        <v>#REF!</v>
      </c>
      <c r="B62" s="35" t="s">
        <v>0</v>
      </c>
    </row>
    <row r="63" spans="1:2" ht="13.5" hidden="1">
      <c r="A63" s="188" t="e">
        <f>IF($E$2="",IF(MONTH(#REF!)=12,DATE(YEAR(#REF!)+1,1,1),DATE(YEAR(#REF!),MONTH(#REF!)+1,DAY(1))),DATE($E$2,AH21+1,1))</f>
        <v>#REF!</v>
      </c>
      <c r="B63" s="35" t="s">
        <v>1</v>
      </c>
    </row>
    <row r="64" spans="1:2" ht="13.5" hidden="1">
      <c r="A64" s="188" t="e">
        <f>IF($E$2="",IF(MONTH(#REF!)=12,DATE(YEAR(#REF!)+1,1,1),DATE(YEAR(#REF!),MONTH(#REF!)+1,DAY(1))),DATE($E$2,C40+1,1))</f>
        <v>#REF!</v>
      </c>
      <c r="B64" s="35" t="s">
        <v>2</v>
      </c>
    </row>
    <row r="65" spans="1:2" ht="13.5" hidden="1">
      <c r="A65" s="188" t="e">
        <f>IF($E$2="",IF(MONTH(#REF!)=12,DATE(YEAR(#REF!)+1,1,1),DATE(YEAR(#REF!),MONTH(#REF!)+1,DAY(1))),DATE($E$2,BM5+1,1))</f>
        <v>#REF!</v>
      </c>
      <c r="B65" s="35" t="s">
        <v>3</v>
      </c>
    </row>
    <row r="66" spans="1:2" ht="13.5" hidden="1">
      <c r="A66" s="188" t="e">
        <f>IF($E$2="",IF(MONTH(#REF!)=12,DATE(YEAR(#REF!)+1,1,1),DATE(YEAR(#REF!),MONTH(#REF!)+1,DAY(1))),DATE($E$2,BM6+1,1))</f>
        <v>#REF!</v>
      </c>
      <c r="B66" s="35" t="s">
        <v>4</v>
      </c>
    </row>
    <row r="67" spans="1:2" ht="13.5" hidden="1">
      <c r="A67" s="188" t="e">
        <f>IF($E$2="",IF(MONTH(#REF!)=12,DATE(YEAR(#REF!)+1,1,1),DATE(YEAR(#REF!),MONTH(#REF!)+1,DAY(1))),DATE($E$2,BM7+1,1))</f>
        <v>#REF!</v>
      </c>
      <c r="B67" s="35" t="s">
        <v>5</v>
      </c>
    </row>
    <row r="68" spans="1:2" ht="13.5" hidden="1">
      <c r="A68" s="188" t="e">
        <f>IF($E$2="",IF(MONTH(#REF!)=12,DATE(YEAR(#REF!)+1,1,1),DATE(YEAR(#REF!),MONTH(#REF!)+1,DAY(1))),DATE($E$2,BM8+1,1))</f>
        <v>#REF!</v>
      </c>
      <c r="B68" s="35" t="s">
        <v>6</v>
      </c>
    </row>
    <row r="69" spans="1:2" ht="13.5" hidden="1">
      <c r="A69" s="188" t="e">
        <f>IF($E$2="",IF(MONTH(#REF!)=12,DATE(YEAR(#REF!)+1,1,1),DATE(YEAR(#REF!),MONTH(#REF!)+1,DAY(1))),DATE($E$2,BM9+1,1))</f>
        <v>#REF!</v>
      </c>
      <c r="B69" s="35" t="s">
        <v>15</v>
      </c>
    </row>
    <row r="70" spans="1:2" ht="13.5" hidden="1">
      <c r="A70" s="188" t="e">
        <f>IF($E$2="",IF(MONTH(#REF!)=12,DATE(YEAR(#REF!)+1,1,1),DATE(YEAR(#REF!),MONTH(#REF!)+1,DAY(1))),DATE($E$2,BM10+1,1))</f>
        <v>#REF!</v>
      </c>
      <c r="B70" s="35" t="s">
        <v>7</v>
      </c>
    </row>
    <row r="71" spans="1:2" ht="13.5" hidden="1">
      <c r="A71" s="188" t="e">
        <f>IF($E$2="",IF(MONTH(#REF!)=12,DATE(YEAR(#REF!)+1,1,1),DATE(YEAR(#REF!),MONTH(#REF!)+1,DAY(1))),DATE($E$2,BM11+1,1))</f>
        <v>#REF!</v>
      </c>
      <c r="B71" s="35" t="s">
        <v>8</v>
      </c>
    </row>
    <row r="72" spans="1:2" ht="13.5" hidden="1">
      <c r="A72" s="188" t="e">
        <f>IF($E$2="",IF(MONTH(#REF!)=12,DATE(YEAR(#REF!)+1,1,1),DATE(YEAR(#REF!),MONTH(#REF!)+1,DAY(1))),DATE($E$2,BM12+1,1))</f>
        <v>#REF!</v>
      </c>
      <c r="B72" s="35" t="s">
        <v>9</v>
      </c>
    </row>
    <row r="73" spans="1:2" ht="13.5" hidden="1">
      <c r="A73" s="188" t="e">
        <f>IF($E$2="",IF(MONTH(#REF!)=12,DATE(YEAR(#REF!)+1,1,1),DATE(YEAR(#REF!),MONTH(#REF!)+1,DAY(1))),DATE($E$2,BM13+1,1))</f>
        <v>#REF!</v>
      </c>
      <c r="B73" s="35" t="s">
        <v>11</v>
      </c>
    </row>
    <row r="74" spans="1:2" ht="13.5" hidden="1">
      <c r="A74" s="188" t="e">
        <f>IF($E$2="",IF(MONTH(#REF!)=12,DATE(YEAR(#REF!)+1,1,1),DATE(YEAR(#REF!),MONTH(#REF!)+1,DAY(1))),DATE($E$2,BM14+1,1))</f>
        <v>#REF!</v>
      </c>
      <c r="B74" s="45" t="s">
        <v>12</v>
      </c>
    </row>
    <row r="75" spans="1:2" ht="14.25" hidden="1" thickBot="1">
      <c r="A75" s="188" t="e">
        <f>IF($E$2="",IF(MONTH(#REF!)=12,DATE(YEAR(#REF!)+1,1,1),DATE(YEAR(#REF!),MONTH(#REF!)+1,DAY(1))),DATE($E$2,BM15+1,1))</f>
        <v>#REF!</v>
      </c>
      <c r="B75" s="46" t="s">
        <v>13</v>
      </c>
    </row>
    <row r="76" spans="1:126" ht="22.5">
      <c r="A76" s="58"/>
      <c r="B76" s="4"/>
      <c r="C76" s="178">
        <f>A77</f>
        <v>42491</v>
      </c>
      <c r="D76" s="179"/>
      <c r="E76" s="179"/>
      <c r="F76" s="179"/>
      <c r="G76" s="179"/>
      <c r="H76" s="179"/>
      <c r="I76" s="179"/>
      <c r="J76" s="179"/>
      <c r="K76" s="179"/>
      <c r="L76" s="179"/>
      <c r="M76" s="179"/>
      <c r="N76" s="179"/>
      <c r="O76" s="179"/>
      <c r="P76" s="179"/>
      <c r="Q76" s="179"/>
      <c r="R76" s="179"/>
      <c r="S76" s="179"/>
      <c r="T76" s="179"/>
      <c r="U76" s="179"/>
      <c r="V76" s="179"/>
      <c r="W76" s="179"/>
      <c r="X76" s="179"/>
      <c r="Y76" s="179"/>
      <c r="Z76" s="179"/>
      <c r="AA76" s="179"/>
      <c r="AB76" s="179"/>
      <c r="AC76" s="179"/>
      <c r="AD76" s="179"/>
      <c r="AE76" s="179"/>
      <c r="AF76" s="179"/>
      <c r="AG76" s="180"/>
      <c r="AH76" s="178">
        <f>A95</f>
        <v>42522</v>
      </c>
      <c r="AI76" s="179"/>
      <c r="AJ76" s="179"/>
      <c r="AK76" s="179"/>
      <c r="AL76" s="179"/>
      <c r="AM76" s="179"/>
      <c r="AN76" s="179"/>
      <c r="AO76" s="179"/>
      <c r="AP76" s="179"/>
      <c r="AQ76" s="179"/>
      <c r="AR76" s="179"/>
      <c r="AS76" s="179"/>
      <c r="AT76" s="179"/>
      <c r="AU76" s="179"/>
      <c r="AV76" s="179"/>
      <c r="AW76" s="179"/>
      <c r="AX76" s="179"/>
      <c r="AY76" s="179"/>
      <c r="AZ76" s="179"/>
      <c r="BA76" s="179"/>
      <c r="BB76" s="179"/>
      <c r="BC76" s="179"/>
      <c r="BD76" s="179"/>
      <c r="BE76" s="179"/>
      <c r="BF76" s="179"/>
      <c r="BG76" s="179"/>
      <c r="BH76" s="179"/>
      <c r="BI76" s="179"/>
      <c r="BJ76" s="179"/>
      <c r="BK76" s="179"/>
      <c r="BL76" s="180"/>
      <c r="BM76" s="178">
        <f>A113</f>
        <v>42552</v>
      </c>
      <c r="BN76" s="179"/>
      <c r="BO76" s="179"/>
      <c r="BP76" s="179"/>
      <c r="BQ76" s="179"/>
      <c r="BR76" s="179"/>
      <c r="BS76" s="179"/>
      <c r="BT76" s="179"/>
      <c r="BU76" s="179"/>
      <c r="BV76" s="179"/>
      <c r="BW76" s="179"/>
      <c r="BX76" s="179"/>
      <c r="BY76" s="179"/>
      <c r="BZ76" s="179"/>
      <c r="CA76" s="179"/>
      <c r="CB76" s="179"/>
      <c r="CC76" s="179"/>
      <c r="CD76" s="179"/>
      <c r="CE76" s="179"/>
      <c r="CF76" s="179"/>
      <c r="CG76" s="179"/>
      <c r="CH76" s="179"/>
      <c r="CI76" s="179"/>
      <c r="CJ76" s="179"/>
      <c r="CK76" s="179"/>
      <c r="CL76" s="179"/>
      <c r="CM76" s="179"/>
      <c r="CN76" s="179"/>
      <c r="CO76" s="179"/>
      <c r="CP76" s="179"/>
      <c r="CQ76" s="180"/>
      <c r="CR76" s="178">
        <f>A131</f>
        <v>42583</v>
      </c>
      <c r="CS76" s="179"/>
      <c r="CT76" s="179"/>
      <c r="CU76" s="179"/>
      <c r="CV76" s="179"/>
      <c r="CW76" s="179"/>
      <c r="CX76" s="179"/>
      <c r="CY76" s="179"/>
      <c r="CZ76" s="179"/>
      <c r="DA76" s="179"/>
      <c r="DB76" s="179"/>
      <c r="DC76" s="179"/>
      <c r="DD76" s="179"/>
      <c r="DE76" s="179"/>
      <c r="DF76" s="179"/>
      <c r="DG76" s="179"/>
      <c r="DH76" s="179"/>
      <c r="DI76" s="179"/>
      <c r="DJ76" s="179"/>
      <c r="DK76" s="179"/>
      <c r="DL76" s="179"/>
      <c r="DM76" s="179"/>
      <c r="DN76" s="179"/>
      <c r="DO76" s="179"/>
      <c r="DP76" s="179"/>
      <c r="DQ76" s="179"/>
      <c r="DR76" s="179"/>
      <c r="DS76" s="179"/>
      <c r="DT76" s="179"/>
      <c r="DU76" s="179"/>
      <c r="DV76" s="180"/>
    </row>
    <row r="77" spans="1:126" ht="13.5">
      <c r="A77" s="187">
        <f>IF($G$2="",IF(MONTH($A$2)=12,DATE(YEAR($A$2)+1,1,1),DATE(YEAR($A$2),MONTH($A$2)+4,DAY(1))),DATE($G$2,$J$2+4,1))</f>
        <v>42491</v>
      </c>
      <c r="B77" s="14"/>
      <c r="C77" s="181"/>
      <c r="D77" s="182"/>
      <c r="E77" s="182"/>
      <c r="F77" s="182"/>
      <c r="G77" s="182"/>
      <c r="H77" s="182"/>
      <c r="I77" s="183"/>
      <c r="J77" s="185"/>
      <c r="K77" s="185"/>
      <c r="L77" s="185"/>
      <c r="M77" s="185"/>
      <c r="N77" s="185"/>
      <c r="O77" s="185"/>
      <c r="P77" s="186"/>
      <c r="Q77" s="184"/>
      <c r="R77" s="185"/>
      <c r="S77" s="185"/>
      <c r="T77" s="185"/>
      <c r="U77" s="185"/>
      <c r="V77" s="185"/>
      <c r="W77" s="186"/>
      <c r="X77" s="184"/>
      <c r="Y77" s="185"/>
      <c r="Z77" s="185"/>
      <c r="AA77" s="185"/>
      <c r="AB77" s="185"/>
      <c r="AC77" s="185"/>
      <c r="AD77" s="186"/>
      <c r="AE77" s="20"/>
      <c r="AF77" s="18"/>
      <c r="AG77" s="18"/>
      <c r="AH77" s="181"/>
      <c r="AI77" s="182"/>
      <c r="AJ77" s="182"/>
      <c r="AK77" s="182"/>
      <c r="AL77" s="182"/>
      <c r="AM77" s="182"/>
      <c r="AN77" s="183"/>
      <c r="AO77" s="185"/>
      <c r="AP77" s="185"/>
      <c r="AQ77" s="185"/>
      <c r="AR77" s="185"/>
      <c r="AS77" s="185"/>
      <c r="AT77" s="185"/>
      <c r="AU77" s="186"/>
      <c r="AV77" s="184"/>
      <c r="AW77" s="185"/>
      <c r="AX77" s="185"/>
      <c r="AY77" s="185"/>
      <c r="AZ77" s="185"/>
      <c r="BA77" s="185"/>
      <c r="BB77" s="186"/>
      <c r="BC77" s="184"/>
      <c r="BD77" s="185"/>
      <c r="BE77" s="185"/>
      <c r="BF77" s="185"/>
      <c r="BG77" s="185"/>
      <c r="BH77" s="185"/>
      <c r="BI77" s="186"/>
      <c r="BJ77" s="20"/>
      <c r="BK77" s="18"/>
      <c r="BL77" s="18"/>
      <c r="BM77" s="181"/>
      <c r="BN77" s="182"/>
      <c r="BO77" s="182"/>
      <c r="BP77" s="182"/>
      <c r="BQ77" s="182"/>
      <c r="BR77" s="182"/>
      <c r="BS77" s="183"/>
      <c r="BT77" s="185"/>
      <c r="BU77" s="185"/>
      <c r="BV77" s="185"/>
      <c r="BW77" s="185"/>
      <c r="BX77" s="185"/>
      <c r="BY77" s="185"/>
      <c r="BZ77" s="186"/>
      <c r="CA77" s="20"/>
      <c r="CB77" s="18"/>
      <c r="CC77" s="18"/>
      <c r="CD77" s="18"/>
      <c r="CE77" s="18"/>
      <c r="CF77" s="18"/>
      <c r="CG77" s="19"/>
      <c r="CH77" s="20"/>
      <c r="CI77" s="18"/>
      <c r="CJ77" s="18"/>
      <c r="CK77" s="18"/>
      <c r="CL77" s="18"/>
      <c r="CM77" s="18"/>
      <c r="CN77" s="19"/>
      <c r="CO77" s="20"/>
      <c r="CP77" s="18"/>
      <c r="CQ77" s="18"/>
      <c r="CR77" s="15"/>
      <c r="CS77" s="16"/>
      <c r="CT77" s="16"/>
      <c r="CU77" s="16"/>
      <c r="CV77" s="16"/>
      <c r="CW77" s="16"/>
      <c r="CX77" s="17"/>
      <c r="CY77" s="18"/>
      <c r="CZ77" s="18"/>
      <c r="DA77" s="18"/>
      <c r="DB77" s="18"/>
      <c r="DC77" s="18"/>
      <c r="DD77" s="18"/>
      <c r="DE77" s="19"/>
      <c r="DF77" s="20"/>
      <c r="DG77" s="18"/>
      <c r="DH77" s="18"/>
      <c r="DI77" s="18"/>
      <c r="DJ77" s="18"/>
      <c r="DK77" s="18"/>
      <c r="DL77" s="19"/>
      <c r="DM77" s="20"/>
      <c r="DN77" s="18"/>
      <c r="DO77" s="18"/>
      <c r="DP77" s="18"/>
      <c r="DQ77" s="18"/>
      <c r="DR77" s="18"/>
      <c r="DS77" s="19"/>
      <c r="DT77" s="15"/>
      <c r="DU77" s="16"/>
      <c r="DV77" s="16"/>
    </row>
    <row r="78" spans="1:126" ht="15">
      <c r="A78" s="188" t="e">
        <f>IF($E$2="",IF(MONTH(#REF!)=12,DATE(YEAR(#REF!)+1,1,1),DATE(YEAR(#REF!),MONTH(#REF!)+1,DAY(1))),DATE($E$2,#REF!+1,1))</f>
        <v>#REF!</v>
      </c>
      <c r="B78" s="57"/>
      <c r="C78" s="22">
        <f aca="true" t="shared" si="9" ref="C78:AG78">C79</f>
        <v>42491</v>
      </c>
      <c r="D78" s="22">
        <f t="shared" si="9"/>
        <v>42492</v>
      </c>
      <c r="E78" s="22">
        <f t="shared" si="9"/>
        <v>42493</v>
      </c>
      <c r="F78" s="22">
        <f t="shared" si="9"/>
        <v>42494</v>
      </c>
      <c r="G78" s="22">
        <f t="shared" si="9"/>
        <v>42495</v>
      </c>
      <c r="H78" s="70">
        <f t="shared" si="9"/>
        <v>42496</v>
      </c>
      <c r="I78" s="70">
        <f t="shared" si="9"/>
        <v>42497</v>
      </c>
      <c r="J78" s="22">
        <f t="shared" si="9"/>
        <v>42498</v>
      </c>
      <c r="K78" s="22">
        <f t="shared" si="9"/>
        <v>42499</v>
      </c>
      <c r="L78" s="23">
        <f t="shared" si="9"/>
        <v>42500</v>
      </c>
      <c r="M78" s="22">
        <f t="shared" si="9"/>
        <v>42501</v>
      </c>
      <c r="N78" s="22">
        <f t="shared" si="9"/>
        <v>42502</v>
      </c>
      <c r="O78" s="70">
        <f t="shared" si="9"/>
        <v>42503</v>
      </c>
      <c r="P78" s="70">
        <f t="shared" si="9"/>
        <v>42504</v>
      </c>
      <c r="Q78" s="22">
        <f t="shared" si="9"/>
        <v>42505</v>
      </c>
      <c r="R78" s="22">
        <f t="shared" si="9"/>
        <v>42506</v>
      </c>
      <c r="S78" s="22">
        <f t="shared" si="9"/>
        <v>42507</v>
      </c>
      <c r="T78" s="22">
        <f t="shared" si="9"/>
        <v>42508</v>
      </c>
      <c r="U78" s="22">
        <f t="shared" si="9"/>
        <v>42509</v>
      </c>
      <c r="V78" s="70">
        <f t="shared" si="9"/>
        <v>42510</v>
      </c>
      <c r="W78" s="70">
        <f t="shared" si="9"/>
        <v>42511</v>
      </c>
      <c r="X78" s="22">
        <f t="shared" si="9"/>
        <v>42512</v>
      </c>
      <c r="Y78" s="22">
        <f t="shared" si="9"/>
        <v>42513</v>
      </c>
      <c r="Z78" s="23">
        <f t="shared" si="9"/>
        <v>42514</v>
      </c>
      <c r="AA78" s="22">
        <f t="shared" si="9"/>
        <v>42515</v>
      </c>
      <c r="AB78" s="22">
        <f t="shared" si="9"/>
        <v>42516</v>
      </c>
      <c r="AC78" s="70">
        <f t="shared" si="9"/>
        <v>42517</v>
      </c>
      <c r="AD78" s="70">
        <f t="shared" si="9"/>
        <v>42518</v>
      </c>
      <c r="AE78" s="22">
        <f t="shared" si="9"/>
        <v>42519</v>
      </c>
      <c r="AF78" s="22">
        <f t="shared" si="9"/>
        <v>42520</v>
      </c>
      <c r="AG78" s="22">
        <f t="shared" si="9"/>
        <v>42521</v>
      </c>
      <c r="AH78" s="22">
        <f aca="true" t="shared" si="10" ref="AH78:BH78">AH79</f>
        <v>42522</v>
      </c>
      <c r="AI78" s="22">
        <f t="shared" si="10"/>
        <v>42523</v>
      </c>
      <c r="AJ78" s="22">
        <f t="shared" si="10"/>
        <v>42524</v>
      </c>
      <c r="AK78" s="22">
        <f t="shared" si="10"/>
        <v>42525</v>
      </c>
      <c r="AL78" s="22">
        <f t="shared" si="10"/>
        <v>42526</v>
      </c>
      <c r="AM78" s="70">
        <f t="shared" si="10"/>
        <v>42527</v>
      </c>
      <c r="AN78" s="70">
        <f t="shared" si="10"/>
        <v>42528</v>
      </c>
      <c r="AO78" s="22">
        <f t="shared" si="10"/>
        <v>42529</v>
      </c>
      <c r="AP78" s="22">
        <f t="shared" si="10"/>
        <v>42530</v>
      </c>
      <c r="AQ78" s="23">
        <f t="shared" si="10"/>
        <v>42531</v>
      </c>
      <c r="AR78" s="22">
        <f t="shared" si="10"/>
        <v>42532</v>
      </c>
      <c r="AS78" s="22">
        <f t="shared" si="10"/>
        <v>42533</v>
      </c>
      <c r="AT78" s="70">
        <f t="shared" si="10"/>
        <v>42534</v>
      </c>
      <c r="AU78" s="70">
        <f t="shared" si="10"/>
        <v>42535</v>
      </c>
      <c r="AV78" s="22">
        <f t="shared" si="10"/>
        <v>42536</v>
      </c>
      <c r="AW78" s="22">
        <f t="shared" si="10"/>
        <v>42537</v>
      </c>
      <c r="AX78" s="22">
        <f t="shared" si="10"/>
        <v>42538</v>
      </c>
      <c r="AY78" s="22">
        <f t="shared" si="10"/>
        <v>42539</v>
      </c>
      <c r="AZ78" s="22">
        <f t="shared" si="10"/>
        <v>42540</v>
      </c>
      <c r="BA78" s="70">
        <f t="shared" si="10"/>
        <v>42541</v>
      </c>
      <c r="BB78" s="70">
        <f t="shared" si="10"/>
        <v>42542</v>
      </c>
      <c r="BC78" s="22">
        <f t="shared" si="10"/>
        <v>42543</v>
      </c>
      <c r="BD78" s="22">
        <f t="shared" si="10"/>
        <v>42544</v>
      </c>
      <c r="BE78" s="23">
        <f t="shared" si="10"/>
        <v>42545</v>
      </c>
      <c r="BF78" s="22">
        <f t="shared" si="10"/>
        <v>42546</v>
      </c>
      <c r="BG78" s="22">
        <f t="shared" si="10"/>
        <v>42547</v>
      </c>
      <c r="BH78" s="70">
        <f t="shared" si="10"/>
        <v>42548</v>
      </c>
      <c r="BI78" s="70">
        <f aca="true" t="shared" si="11" ref="BI78:CH78">BI79</f>
        <v>42549</v>
      </c>
      <c r="BJ78" s="22">
        <f t="shared" si="11"/>
        <v>42550</v>
      </c>
      <c r="BK78" s="22">
        <f t="shared" si="11"/>
        <v>42551</v>
      </c>
      <c r="BL78" s="22">
        <f t="shared" si="11"/>
      </c>
      <c r="BM78" s="22">
        <f t="shared" si="11"/>
        <v>42552</v>
      </c>
      <c r="BN78" s="22">
        <f t="shared" si="11"/>
        <v>42553</v>
      </c>
      <c r="BO78" s="22">
        <f t="shared" si="11"/>
        <v>42554</v>
      </c>
      <c r="BP78" s="22">
        <f t="shared" si="11"/>
        <v>42555</v>
      </c>
      <c r="BQ78" s="22">
        <f t="shared" si="11"/>
        <v>42556</v>
      </c>
      <c r="BR78" s="70">
        <f t="shared" si="11"/>
        <v>42557</v>
      </c>
      <c r="BS78" s="70">
        <f t="shared" si="11"/>
        <v>42558</v>
      </c>
      <c r="BT78" s="22">
        <f t="shared" si="11"/>
        <v>42559</v>
      </c>
      <c r="BU78" s="22">
        <f t="shared" si="11"/>
        <v>42560</v>
      </c>
      <c r="BV78" s="23">
        <f t="shared" si="11"/>
        <v>42561</v>
      </c>
      <c r="BW78" s="22">
        <f t="shared" si="11"/>
        <v>42562</v>
      </c>
      <c r="BX78" s="22">
        <f t="shared" si="11"/>
        <v>42563</v>
      </c>
      <c r="BY78" s="70">
        <f t="shared" si="11"/>
        <v>42564</v>
      </c>
      <c r="BZ78" s="70">
        <f t="shared" si="11"/>
        <v>42565</v>
      </c>
      <c r="CA78" s="22">
        <f t="shared" si="11"/>
        <v>42566</v>
      </c>
      <c r="CB78" s="22">
        <f t="shared" si="11"/>
        <v>42567</v>
      </c>
      <c r="CC78" s="22">
        <f t="shared" si="11"/>
        <v>42568</v>
      </c>
      <c r="CD78" s="22">
        <f t="shared" si="11"/>
        <v>42569</v>
      </c>
      <c r="CE78" s="22">
        <f t="shared" si="11"/>
        <v>42570</v>
      </c>
      <c r="CF78" s="70">
        <f t="shared" si="11"/>
        <v>42571</v>
      </c>
      <c r="CG78" s="70">
        <f t="shared" si="11"/>
        <v>42572</v>
      </c>
      <c r="CH78" s="22">
        <f t="shared" si="11"/>
        <v>42573</v>
      </c>
      <c r="CI78" s="22">
        <f aca="true" t="shared" si="12" ref="CI78:CQ78">CI79</f>
        <v>42574</v>
      </c>
      <c r="CJ78" s="23">
        <f t="shared" si="12"/>
        <v>42575</v>
      </c>
      <c r="CK78" s="22">
        <f t="shared" si="12"/>
        <v>42576</v>
      </c>
      <c r="CL78" s="22">
        <f t="shared" si="12"/>
        <v>42577</v>
      </c>
      <c r="CM78" s="70">
        <f t="shared" si="12"/>
        <v>42578</v>
      </c>
      <c r="CN78" s="70">
        <f t="shared" si="12"/>
        <v>42579</v>
      </c>
      <c r="CO78" s="22">
        <f t="shared" si="12"/>
        <v>42580</v>
      </c>
      <c r="CP78" s="22">
        <f t="shared" si="12"/>
        <v>42581</v>
      </c>
      <c r="CQ78" s="22">
        <f t="shared" si="12"/>
        <v>42582</v>
      </c>
      <c r="CR78" s="22">
        <f>CR79</f>
        <v>42583</v>
      </c>
      <c r="CS78" s="22">
        <f aca="true" t="shared" si="13" ref="CS78:DV78">CS79</f>
        <v>42584</v>
      </c>
      <c r="CT78" s="22">
        <f t="shared" si="13"/>
        <v>42585</v>
      </c>
      <c r="CU78" s="22">
        <f t="shared" si="13"/>
        <v>42586</v>
      </c>
      <c r="CV78" s="22">
        <f t="shared" si="13"/>
        <v>42587</v>
      </c>
      <c r="CW78" s="70">
        <f t="shared" si="13"/>
        <v>42588</v>
      </c>
      <c r="CX78" s="70">
        <f t="shared" si="13"/>
        <v>42589</v>
      </c>
      <c r="CY78" s="22">
        <f t="shared" si="13"/>
        <v>42590</v>
      </c>
      <c r="CZ78" s="22">
        <f t="shared" si="13"/>
        <v>42591</v>
      </c>
      <c r="DA78" s="23">
        <f t="shared" si="13"/>
        <v>42592</v>
      </c>
      <c r="DB78" s="22">
        <f t="shared" si="13"/>
        <v>42593</v>
      </c>
      <c r="DC78" s="22">
        <f t="shared" si="13"/>
        <v>42594</v>
      </c>
      <c r="DD78" s="70">
        <f t="shared" si="13"/>
        <v>42595</v>
      </c>
      <c r="DE78" s="70">
        <f t="shared" si="13"/>
        <v>42596</v>
      </c>
      <c r="DF78" s="22">
        <f t="shared" si="13"/>
        <v>42597</v>
      </c>
      <c r="DG78" s="22">
        <f t="shared" si="13"/>
        <v>42598</v>
      </c>
      <c r="DH78" s="22">
        <f t="shared" si="13"/>
        <v>42599</v>
      </c>
      <c r="DI78" s="22">
        <f t="shared" si="13"/>
        <v>42600</v>
      </c>
      <c r="DJ78" s="22">
        <f t="shared" si="13"/>
        <v>42601</v>
      </c>
      <c r="DK78" s="70">
        <f t="shared" si="13"/>
        <v>42602</v>
      </c>
      <c r="DL78" s="70">
        <f t="shared" si="13"/>
        <v>42603</v>
      </c>
      <c r="DM78" s="22">
        <f t="shared" si="13"/>
        <v>42604</v>
      </c>
      <c r="DN78" s="22">
        <f t="shared" si="13"/>
        <v>42605</v>
      </c>
      <c r="DO78" s="23">
        <f t="shared" si="13"/>
        <v>42606</v>
      </c>
      <c r="DP78" s="22">
        <f t="shared" si="13"/>
        <v>42607</v>
      </c>
      <c r="DQ78" s="22">
        <f t="shared" si="13"/>
        <v>42608</v>
      </c>
      <c r="DR78" s="70">
        <f t="shared" si="13"/>
        <v>42609</v>
      </c>
      <c r="DS78" s="70">
        <f t="shared" si="13"/>
        <v>42610</v>
      </c>
      <c r="DT78" s="22">
        <f t="shared" si="13"/>
        <v>42611</v>
      </c>
      <c r="DU78" s="22">
        <f t="shared" si="13"/>
        <v>42612</v>
      </c>
      <c r="DV78" s="22">
        <f t="shared" si="13"/>
        <v>42613</v>
      </c>
    </row>
    <row r="79" spans="1:130" ht="13.5">
      <c r="A79" s="188" t="e">
        <f>IF($E$2="",IF(MONTH(#REF!)=12,DATE(YEAR(#REF!)+1,1,1),DATE(YEAR(#REF!),MONTH(#REF!)+1,DAY(1))),DATE($E$2,BM19+1,1))</f>
        <v>#REF!</v>
      </c>
      <c r="B79" s="24"/>
      <c r="C79" s="25">
        <f>DATE(YEAR($A$77),MONTH($A$77),DAY(1))</f>
        <v>42491</v>
      </c>
      <c r="D79" s="26">
        <f>C79+1</f>
        <v>42492</v>
      </c>
      <c r="E79" s="26">
        <f aca="true" t="shared" si="14" ref="E79:AD79">D79+1</f>
        <v>42493</v>
      </c>
      <c r="F79" s="26">
        <f t="shared" si="14"/>
        <v>42494</v>
      </c>
      <c r="G79" s="26">
        <f t="shared" si="14"/>
        <v>42495</v>
      </c>
      <c r="H79" s="26">
        <f t="shared" si="14"/>
        <v>42496</v>
      </c>
      <c r="I79" s="26">
        <f t="shared" si="14"/>
        <v>42497</v>
      </c>
      <c r="J79" s="25">
        <f t="shared" si="14"/>
        <v>42498</v>
      </c>
      <c r="K79" s="26">
        <f t="shared" si="14"/>
        <v>42499</v>
      </c>
      <c r="L79" s="28">
        <f t="shared" si="14"/>
        <v>42500</v>
      </c>
      <c r="M79" s="26">
        <f t="shared" si="14"/>
        <v>42501</v>
      </c>
      <c r="N79" s="26">
        <f t="shared" si="14"/>
        <v>42502</v>
      </c>
      <c r="O79" s="26">
        <f t="shared" si="14"/>
        <v>42503</v>
      </c>
      <c r="P79" s="26">
        <f t="shared" si="14"/>
        <v>42504</v>
      </c>
      <c r="Q79" s="25">
        <f t="shared" si="14"/>
        <v>42505</v>
      </c>
      <c r="R79" s="26">
        <f t="shared" si="14"/>
        <v>42506</v>
      </c>
      <c r="S79" s="26">
        <f t="shared" si="14"/>
        <v>42507</v>
      </c>
      <c r="T79" s="26">
        <f t="shared" si="14"/>
        <v>42508</v>
      </c>
      <c r="U79" s="26">
        <f t="shared" si="14"/>
        <v>42509</v>
      </c>
      <c r="V79" s="26">
        <f t="shared" si="14"/>
        <v>42510</v>
      </c>
      <c r="W79" s="26">
        <f t="shared" si="14"/>
        <v>42511</v>
      </c>
      <c r="X79" s="25">
        <f t="shared" si="14"/>
        <v>42512</v>
      </c>
      <c r="Y79" s="26">
        <f t="shared" si="14"/>
        <v>42513</v>
      </c>
      <c r="Z79" s="28">
        <f t="shared" si="14"/>
        <v>42514</v>
      </c>
      <c r="AA79" s="26">
        <f t="shared" si="14"/>
        <v>42515</v>
      </c>
      <c r="AB79" s="26">
        <f t="shared" si="14"/>
        <v>42516</v>
      </c>
      <c r="AC79" s="26">
        <f t="shared" si="14"/>
        <v>42517</v>
      </c>
      <c r="AD79" s="26">
        <f t="shared" si="14"/>
        <v>42518</v>
      </c>
      <c r="AE79" s="25">
        <f>IF(DAY(I79+22)=1,"",DATE(YEAR(I79),MONTH(I79),DAY(I79+22)))</f>
        <v>42519</v>
      </c>
      <c r="AF79" s="26">
        <f>IF(DAY(I79+23)=1,"",IF(OR(NOT(MONTH($A$77)=2),AND(MONTH($A$77)=2,OR(MOD(YEAR($A$77),400)=0,AND(MOD(YEAR($A$77),4)=0,MOD(YEAR($A$77),100)&lt;&gt;0)))),DATE(YEAR(AE79),MONTH(AE79),DAY(AE79+1)),IF(MONTH($A$77)=2,"")))</f>
        <v>42520</v>
      </c>
      <c r="AG79" s="26">
        <f>IF(OR(DAY(I79+23)=1,DAY(I79+24)=1),"",IF(OR(NOT(MONTH($A$77)=2),AND(MONTH($A$77)=2,OR(MOD(YEAR($A$77),400)=0,AND(MOD(YEAR($A$77),4)=0,MOD(YEAR($A$77),100)&lt;&gt;0)))),DATE(YEAR(AF79),MONTH(AF79),DAY(AF79+1)),IF(MONTH(B78)=2,"")))</f>
        <v>42521</v>
      </c>
      <c r="AH79" s="25">
        <f>DATE(YEAR($A$95),MONTH($A$95),DAY(1))</f>
        <v>42522</v>
      </c>
      <c r="AI79" s="26">
        <f>AH79+1</f>
        <v>42523</v>
      </c>
      <c r="AJ79" s="26">
        <f aca="true" t="shared" si="15" ref="AJ79:BI79">AI79+1</f>
        <v>42524</v>
      </c>
      <c r="AK79" s="26">
        <f t="shared" si="15"/>
        <v>42525</v>
      </c>
      <c r="AL79" s="26">
        <f t="shared" si="15"/>
        <v>42526</v>
      </c>
      <c r="AM79" s="26">
        <f t="shared" si="15"/>
        <v>42527</v>
      </c>
      <c r="AN79" s="26">
        <f t="shared" si="15"/>
        <v>42528</v>
      </c>
      <c r="AO79" s="25">
        <f t="shared" si="15"/>
        <v>42529</v>
      </c>
      <c r="AP79" s="26">
        <f t="shared" si="15"/>
        <v>42530</v>
      </c>
      <c r="AQ79" s="28">
        <f t="shared" si="15"/>
        <v>42531</v>
      </c>
      <c r="AR79" s="26">
        <f t="shared" si="15"/>
        <v>42532</v>
      </c>
      <c r="AS79" s="26">
        <f t="shared" si="15"/>
        <v>42533</v>
      </c>
      <c r="AT79" s="26">
        <f t="shared" si="15"/>
        <v>42534</v>
      </c>
      <c r="AU79" s="26">
        <f t="shared" si="15"/>
        <v>42535</v>
      </c>
      <c r="AV79" s="25">
        <f t="shared" si="15"/>
        <v>42536</v>
      </c>
      <c r="AW79" s="26">
        <f t="shared" si="15"/>
        <v>42537</v>
      </c>
      <c r="AX79" s="26">
        <f t="shared" si="15"/>
        <v>42538</v>
      </c>
      <c r="AY79" s="26">
        <f t="shared" si="15"/>
        <v>42539</v>
      </c>
      <c r="AZ79" s="26">
        <f t="shared" si="15"/>
        <v>42540</v>
      </c>
      <c r="BA79" s="26">
        <f t="shared" si="15"/>
        <v>42541</v>
      </c>
      <c r="BB79" s="26">
        <f t="shared" si="15"/>
        <v>42542</v>
      </c>
      <c r="BC79" s="25">
        <f t="shared" si="15"/>
        <v>42543</v>
      </c>
      <c r="BD79" s="26">
        <f t="shared" si="15"/>
        <v>42544</v>
      </c>
      <c r="BE79" s="28">
        <f t="shared" si="15"/>
        <v>42545</v>
      </c>
      <c r="BF79" s="26">
        <f t="shared" si="15"/>
        <v>42546</v>
      </c>
      <c r="BG79" s="26">
        <f t="shared" si="15"/>
        <v>42547</v>
      </c>
      <c r="BH79" s="26">
        <f t="shared" si="15"/>
        <v>42548</v>
      </c>
      <c r="BI79" s="26">
        <f t="shared" si="15"/>
        <v>42549</v>
      </c>
      <c r="BJ79" s="25">
        <f>IF(DAY(AN79+22)=1,"",DATE(YEAR(AN79),MONTH(AN79),DAY(AN79+22)))</f>
        <v>42550</v>
      </c>
      <c r="BK79" s="26">
        <f>IF(DAY(AN79+23)=1,"",IF(OR(NOT(MONTH($A$95)=2),AND(MONTH($A$95)=2,OR(MOD(YEAR($A$95),400)=0,AND(MOD(YEAR($A$95),4)=0,MOD(YEAR($A$95),100)&lt;&gt;0)))),DATE(YEAR(BJ79),MONTH(BJ79),DAY(BJ79+1)),IF(MONTH($A$95)=2,"")))</f>
        <v>42551</v>
      </c>
      <c r="BL79" s="26">
        <f>IF(OR(DAY(AN79+23)=1,DAY(AN79+24)=1),"",IF(OR(NOT(MONTH($A$95)=2),AND(MONTH($A$95)=2,OR(MOD(YEAR($A$95),400)=0,AND(MOD(YEAR($A$95),4)=0,MOD(YEAR($A$95),100)&lt;&gt;0)))),DATE(YEAR(BK79),MONTH(BK79),DAY(BK79+1)),IF(MONTH($A$95)=2,"")))</f>
      </c>
      <c r="BM79" s="25">
        <f>DATE(YEAR($A$113),MONTH($A$113),DAY(1))</f>
        <v>42552</v>
      </c>
      <c r="BN79" s="26">
        <f>BM79+1</f>
        <v>42553</v>
      </c>
      <c r="BO79" s="26">
        <f aca="true" t="shared" si="16" ref="BO79:CN79">BN79+1</f>
        <v>42554</v>
      </c>
      <c r="BP79" s="26">
        <f t="shared" si="16"/>
        <v>42555</v>
      </c>
      <c r="BQ79" s="26">
        <f t="shared" si="16"/>
        <v>42556</v>
      </c>
      <c r="BR79" s="26">
        <f t="shared" si="16"/>
        <v>42557</v>
      </c>
      <c r="BS79" s="26">
        <f t="shared" si="16"/>
        <v>42558</v>
      </c>
      <c r="BT79" s="25">
        <f t="shared" si="16"/>
        <v>42559</v>
      </c>
      <c r="BU79" s="26">
        <f t="shared" si="16"/>
        <v>42560</v>
      </c>
      <c r="BV79" s="28">
        <f t="shared" si="16"/>
        <v>42561</v>
      </c>
      <c r="BW79" s="26">
        <f t="shared" si="16"/>
        <v>42562</v>
      </c>
      <c r="BX79" s="26">
        <f t="shared" si="16"/>
        <v>42563</v>
      </c>
      <c r="BY79" s="26">
        <f t="shared" si="16"/>
        <v>42564</v>
      </c>
      <c r="BZ79" s="26">
        <f t="shared" si="16"/>
        <v>42565</v>
      </c>
      <c r="CA79" s="25">
        <f t="shared" si="16"/>
        <v>42566</v>
      </c>
      <c r="CB79" s="26">
        <f t="shared" si="16"/>
        <v>42567</v>
      </c>
      <c r="CC79" s="26">
        <f t="shared" si="16"/>
        <v>42568</v>
      </c>
      <c r="CD79" s="26">
        <f t="shared" si="16"/>
        <v>42569</v>
      </c>
      <c r="CE79" s="26">
        <f t="shared" si="16"/>
        <v>42570</v>
      </c>
      <c r="CF79" s="26">
        <f t="shared" si="16"/>
        <v>42571</v>
      </c>
      <c r="CG79" s="26">
        <f t="shared" si="16"/>
        <v>42572</v>
      </c>
      <c r="CH79" s="25">
        <f t="shared" si="16"/>
        <v>42573</v>
      </c>
      <c r="CI79" s="26">
        <f t="shared" si="16"/>
        <v>42574</v>
      </c>
      <c r="CJ79" s="28">
        <f t="shared" si="16"/>
        <v>42575</v>
      </c>
      <c r="CK79" s="26">
        <f t="shared" si="16"/>
        <v>42576</v>
      </c>
      <c r="CL79" s="26">
        <f t="shared" si="16"/>
        <v>42577</v>
      </c>
      <c r="CM79" s="26">
        <f t="shared" si="16"/>
        <v>42578</v>
      </c>
      <c r="CN79" s="26">
        <f t="shared" si="16"/>
        <v>42579</v>
      </c>
      <c r="CO79" s="25">
        <f>IF(DAY(BS79+22)=1,"",DATE(YEAR(BS79),MONTH(BS79),DAY(BS79+22)))</f>
        <v>42580</v>
      </c>
      <c r="CP79" s="26">
        <f>IF(DAY(BS79+23)=1,"",IF(OR(NOT(MONTH($A$113)=2),AND(MONTH($A$113)=2,OR(MOD(YEAR($A$113),400)=0,AND(MOD(YEAR($A$113),4)=0,MOD(YEAR($A$113),100)&lt;&gt;0)))),DATE(YEAR(CO79),MONTH(CO79),DAY(CO79+1)),IF(MONTH($A$113)=2,"")))</f>
        <v>42581</v>
      </c>
      <c r="CQ79" s="26">
        <f>IF(OR(DAY(BS79+23)=1,DAY(BS79+24)=1),"",IF(OR(NOT(MONTH($A$113)=2),AND(MONTH($A$113)=2,OR(MOD(YEAR($A$113),400)=0,AND(MOD(YEAR($A$113),4)=0,MOD(YEAR($A$113),100)&lt;&gt;0)))),DATE(YEAR(CP79),MONTH(CP79),DAY(CP79+1)),IF(MONTH($A$113)=2,"")))</f>
        <v>42582</v>
      </c>
      <c r="CR79" s="25">
        <f>DATE(YEAR($A$131),MONTH($A$131),DAY(1))</f>
        <v>42583</v>
      </c>
      <c r="CS79" s="26">
        <f>CR79+1</f>
        <v>42584</v>
      </c>
      <c r="CT79" s="25">
        <f aca="true" t="shared" si="17" ref="CT79:DS79">CS79+1</f>
        <v>42585</v>
      </c>
      <c r="CU79" s="26">
        <f t="shared" si="17"/>
        <v>42586</v>
      </c>
      <c r="CV79" s="26">
        <f t="shared" si="17"/>
        <v>42587</v>
      </c>
      <c r="CW79" s="26">
        <f t="shared" si="17"/>
        <v>42588</v>
      </c>
      <c r="CX79" s="26">
        <f t="shared" si="17"/>
        <v>42589</v>
      </c>
      <c r="CY79" s="26">
        <f t="shared" si="17"/>
        <v>42590</v>
      </c>
      <c r="CZ79" s="26">
        <f t="shared" si="17"/>
        <v>42591</v>
      </c>
      <c r="DA79" s="25">
        <f t="shared" si="17"/>
        <v>42592</v>
      </c>
      <c r="DB79" s="26">
        <f t="shared" si="17"/>
        <v>42593</v>
      </c>
      <c r="DC79" s="28">
        <f t="shared" si="17"/>
        <v>42594</v>
      </c>
      <c r="DD79" s="26">
        <f t="shared" si="17"/>
        <v>42595</v>
      </c>
      <c r="DE79" s="26">
        <f t="shared" si="17"/>
        <v>42596</v>
      </c>
      <c r="DF79" s="26">
        <f t="shared" si="17"/>
        <v>42597</v>
      </c>
      <c r="DG79" s="26">
        <f t="shared" si="17"/>
        <v>42598</v>
      </c>
      <c r="DH79" s="25">
        <f t="shared" si="17"/>
        <v>42599</v>
      </c>
      <c r="DI79" s="26">
        <f t="shared" si="17"/>
        <v>42600</v>
      </c>
      <c r="DJ79" s="26">
        <f t="shared" si="17"/>
        <v>42601</v>
      </c>
      <c r="DK79" s="26">
        <f t="shared" si="17"/>
        <v>42602</v>
      </c>
      <c r="DL79" s="26">
        <f t="shared" si="17"/>
        <v>42603</v>
      </c>
      <c r="DM79" s="26">
        <f t="shared" si="17"/>
        <v>42604</v>
      </c>
      <c r="DN79" s="26">
        <f t="shared" si="17"/>
        <v>42605</v>
      </c>
      <c r="DO79" s="25">
        <f t="shared" si="17"/>
        <v>42606</v>
      </c>
      <c r="DP79" s="26">
        <f t="shared" si="17"/>
        <v>42607</v>
      </c>
      <c r="DQ79" s="28">
        <f t="shared" si="17"/>
        <v>42608</v>
      </c>
      <c r="DR79" s="26">
        <f t="shared" si="17"/>
        <v>42609</v>
      </c>
      <c r="DS79" s="26">
        <f t="shared" si="17"/>
        <v>42610</v>
      </c>
      <c r="DT79" s="26">
        <f>IF(DAY(CX79+22)=1,"",DATE(YEAR(CX79),MONTH(CX79),DAY(CX79+22)))</f>
        <v>42611</v>
      </c>
      <c r="DU79" s="26">
        <f>IF(DAY(CX79+23)=1,"",IF(OR(NOT(MONTH($A$131)=2),AND(MONTH($A$131)=2,OR(MOD(YEAR($A$131),400)=0,AND(MOD(YEAR($A$131),4)=0,MOD(YEAR($A$131),100)&lt;&gt;0)))),DATE(YEAR(DT79),MONTH(DT79),DAY(DT79+1)),IF(MONTH($A$131)=2,"")))</f>
        <v>42612</v>
      </c>
      <c r="DV79" s="25">
        <f>IF(OR(DAY(CX79+23)=1,DAY(CX79+24)=1),"",IF(OR(NOT(MONTH($A$131)=2),AND(MONTH($A$131)=2,OR(MOD(YEAR($A$131),400)=0,AND(MOD(YEAR($A$131),4)=0,MOD(YEAR($A$131),100)&lt;&gt;0)))),DATE(YEAR(DU79),MONTH(DU79),DAY(DU79+1)),IF(MONTH($A$131)=2,"")))</f>
        <v>42613</v>
      </c>
      <c r="DW79" s="72"/>
      <c r="DX79" s="47"/>
      <c r="DY79" s="47"/>
      <c r="DZ79" s="47"/>
    </row>
    <row r="80" spans="1:129" ht="21.75" customHeight="1">
      <c r="A80" s="188" t="e">
        <f>IF($E$2="",IF(MONTH(#REF!)=12,DATE(YEAR(#REF!)+1,1,1),DATE(YEAR(#REF!),MONTH(#REF!)+1,DAY(1))),DATE($E$2,BM20+1,1))</f>
        <v>#REF!</v>
      </c>
      <c r="B80" s="66" t="s">
        <v>26</v>
      </c>
      <c r="C80" s="67"/>
      <c r="D80" s="67"/>
      <c r="E80" s="67"/>
      <c r="F80" s="67"/>
      <c r="G80" s="67"/>
      <c r="H80" s="67"/>
      <c r="I80" s="67"/>
      <c r="J80" s="67"/>
      <c r="K80" s="67"/>
      <c r="L80" s="67"/>
      <c r="M80" s="67"/>
      <c r="N80" s="67"/>
      <c r="O80" s="67"/>
      <c r="P80" s="67"/>
      <c r="Q80" s="67"/>
      <c r="R80" s="67"/>
      <c r="S80" s="67"/>
      <c r="T80" s="67"/>
      <c r="U80" s="67"/>
      <c r="V80" s="67"/>
      <c r="W80" s="67"/>
      <c r="X80" s="67"/>
      <c r="Y80" s="67"/>
      <c r="Z80" s="67"/>
      <c r="AA80" s="67"/>
      <c r="AB80" s="67"/>
      <c r="AC80" s="67"/>
      <c r="AD80" s="67"/>
      <c r="AE80" s="67"/>
      <c r="AF80" s="67"/>
      <c r="AG80" s="67"/>
      <c r="AH80" s="67"/>
      <c r="AI80" s="67"/>
      <c r="AJ80" s="67"/>
      <c r="AK80" s="67"/>
      <c r="AL80" s="67"/>
      <c r="AM80" s="67"/>
      <c r="AN80" s="67"/>
      <c r="AO80" s="67"/>
      <c r="AP80" s="67"/>
      <c r="AQ80" s="67"/>
      <c r="AR80" s="67"/>
      <c r="AS80" s="67"/>
      <c r="AT80" s="67"/>
      <c r="AU80" s="67"/>
      <c r="AV80" s="67"/>
      <c r="AW80" s="67"/>
      <c r="AX80" s="67"/>
      <c r="AY80" s="67"/>
      <c r="AZ80" s="67"/>
      <c r="BA80" s="67"/>
      <c r="BB80" s="67"/>
      <c r="BC80" s="67"/>
      <c r="BD80" s="67"/>
      <c r="BE80" s="67"/>
      <c r="BF80" s="67"/>
      <c r="BG80" s="67"/>
      <c r="BH80" s="67"/>
      <c r="BI80" s="67"/>
      <c r="BJ80" s="67"/>
      <c r="BK80" s="67"/>
      <c r="BL80" s="67"/>
      <c r="BM80" s="67"/>
      <c r="BN80" s="67"/>
      <c r="BO80" s="67"/>
      <c r="BP80" s="67"/>
      <c r="BQ80" s="67"/>
      <c r="BR80" s="67"/>
      <c r="BS80" s="67"/>
      <c r="BT80" s="67"/>
      <c r="BU80" s="67"/>
      <c r="BV80" s="67"/>
      <c r="BW80" s="67"/>
      <c r="BX80" s="67"/>
      <c r="BY80" s="67"/>
      <c r="BZ80" s="67"/>
      <c r="CA80" s="67"/>
      <c r="CB80" s="67"/>
      <c r="CC80" s="67"/>
      <c r="CD80" s="67"/>
      <c r="CE80" s="67"/>
      <c r="CF80" s="67"/>
      <c r="CG80" s="67"/>
      <c r="CH80" s="67"/>
      <c r="CI80" s="67"/>
      <c r="CJ80" s="67"/>
      <c r="CK80" s="67"/>
      <c r="CL80" s="67"/>
      <c r="CM80" s="67"/>
      <c r="CN80" s="67"/>
      <c r="CO80" s="67"/>
      <c r="CP80" s="67"/>
      <c r="CQ80" s="67"/>
      <c r="CR80" s="67"/>
      <c r="CS80" s="67"/>
      <c r="CT80" s="67"/>
      <c r="CU80" s="67"/>
      <c r="CV80" s="67"/>
      <c r="CW80" s="67"/>
      <c r="CX80" s="67"/>
      <c r="CY80" s="67"/>
      <c r="CZ80" s="67"/>
      <c r="DA80" s="67"/>
      <c r="DB80" s="67"/>
      <c r="DC80" s="67"/>
      <c r="DD80" s="67"/>
      <c r="DE80" s="67"/>
      <c r="DF80" s="67"/>
      <c r="DG80" s="67"/>
      <c r="DH80" s="67"/>
      <c r="DI80" s="67"/>
      <c r="DJ80" s="67"/>
      <c r="DK80" s="67"/>
      <c r="DL80" s="67"/>
      <c r="DM80" s="67"/>
      <c r="DN80" s="67"/>
      <c r="DO80" s="67"/>
      <c r="DP80" s="67"/>
      <c r="DQ80" s="67"/>
      <c r="DR80" s="67"/>
      <c r="DS80" s="67"/>
      <c r="DT80" s="67"/>
      <c r="DU80" s="67"/>
      <c r="DV80" s="67"/>
      <c r="DW80" s="34"/>
      <c r="DY80" s="34"/>
    </row>
    <row r="81" spans="1:130" ht="21.75" customHeight="1">
      <c r="A81" s="188" t="e">
        <f>IF($E$2="",IF(MONTH(#REF!)=12,DATE(YEAR(#REF!)+1,1,1),DATE(YEAR(#REF!),MONTH(#REF!)+1,DAY(1))),DATE($E$2,BM21+1,1))</f>
        <v>#REF!</v>
      </c>
      <c r="B81" s="66" t="s">
        <v>16</v>
      </c>
      <c r="C81" s="67"/>
      <c r="D81" s="67"/>
      <c r="E81" s="67"/>
      <c r="F81" s="67"/>
      <c r="G81" s="67"/>
      <c r="H81" s="67"/>
      <c r="I81" s="67"/>
      <c r="J81" s="67"/>
      <c r="K81" s="67"/>
      <c r="L81" s="67"/>
      <c r="M81" s="67"/>
      <c r="N81" s="67"/>
      <c r="O81" s="67"/>
      <c r="P81" s="67"/>
      <c r="Q81" s="67"/>
      <c r="R81" s="67"/>
      <c r="S81" s="67"/>
      <c r="T81" s="67"/>
      <c r="U81" s="67"/>
      <c r="V81" s="67"/>
      <c r="W81" s="67"/>
      <c r="X81" s="67"/>
      <c r="Y81" s="67"/>
      <c r="Z81" s="67"/>
      <c r="AA81" s="67"/>
      <c r="AB81" s="67"/>
      <c r="AC81" s="67"/>
      <c r="AD81" s="67"/>
      <c r="AE81" s="67"/>
      <c r="AF81" s="67"/>
      <c r="AG81" s="67"/>
      <c r="AH81" s="67"/>
      <c r="AI81" s="67"/>
      <c r="AJ81" s="67"/>
      <c r="AK81" s="67"/>
      <c r="AL81" s="67"/>
      <c r="AM81" s="67"/>
      <c r="AN81" s="67"/>
      <c r="AO81" s="67"/>
      <c r="AP81" s="67"/>
      <c r="AQ81" s="67"/>
      <c r="AR81" s="67"/>
      <c r="AS81" s="67"/>
      <c r="AT81" s="67"/>
      <c r="AU81" s="67"/>
      <c r="AV81" s="67"/>
      <c r="AW81" s="67"/>
      <c r="AX81" s="67"/>
      <c r="AY81" s="67"/>
      <c r="AZ81" s="67"/>
      <c r="BA81" s="67"/>
      <c r="BB81" s="67"/>
      <c r="BC81" s="67"/>
      <c r="BD81" s="67"/>
      <c r="BE81" s="67"/>
      <c r="BF81" s="67"/>
      <c r="BG81" s="67"/>
      <c r="BH81" s="67"/>
      <c r="BI81" s="67"/>
      <c r="BJ81" s="67"/>
      <c r="BK81" s="67"/>
      <c r="BL81" s="67"/>
      <c r="BM81" s="67"/>
      <c r="BN81" s="67"/>
      <c r="BO81" s="67"/>
      <c r="BP81" s="67"/>
      <c r="BQ81" s="67"/>
      <c r="BR81" s="67"/>
      <c r="BS81" s="67"/>
      <c r="BT81" s="67"/>
      <c r="BU81" s="67"/>
      <c r="BV81" s="67"/>
      <c r="BW81" s="67"/>
      <c r="BX81" s="67"/>
      <c r="BY81" s="67"/>
      <c r="BZ81" s="67"/>
      <c r="CA81" s="67"/>
      <c r="CB81" s="67"/>
      <c r="CC81" s="67"/>
      <c r="CD81" s="67"/>
      <c r="CE81" s="67"/>
      <c r="CF81" s="67"/>
      <c r="CG81" s="67"/>
      <c r="CH81" s="67"/>
      <c r="CI81" s="67"/>
      <c r="CJ81" s="67"/>
      <c r="CK81" s="67"/>
      <c r="CL81" s="67"/>
      <c r="CM81" s="67"/>
      <c r="CN81" s="67"/>
      <c r="CO81" s="67"/>
      <c r="CP81" s="67"/>
      <c r="CQ81" s="67"/>
      <c r="CR81" s="67"/>
      <c r="CS81" s="67"/>
      <c r="CT81" s="67"/>
      <c r="CU81" s="67"/>
      <c r="CV81" s="67"/>
      <c r="CW81" s="67"/>
      <c r="CX81" s="67"/>
      <c r="CY81" s="67"/>
      <c r="CZ81" s="67"/>
      <c r="DA81" s="67"/>
      <c r="DB81" s="67"/>
      <c r="DC81" s="67"/>
      <c r="DD81" s="67"/>
      <c r="DE81" s="67"/>
      <c r="DF81" s="67"/>
      <c r="DG81" s="67"/>
      <c r="DH81" s="67"/>
      <c r="DI81" s="67"/>
      <c r="DJ81" s="67"/>
      <c r="DK81" s="67"/>
      <c r="DL81" s="67"/>
      <c r="DM81" s="67"/>
      <c r="DN81" s="67"/>
      <c r="DO81" s="67"/>
      <c r="DP81" s="67"/>
      <c r="DQ81" s="67"/>
      <c r="DR81" s="67"/>
      <c r="DS81" s="67"/>
      <c r="DT81" s="67"/>
      <c r="DU81" s="67"/>
      <c r="DV81" s="67"/>
      <c r="DW81" s="34"/>
      <c r="DY81" s="34"/>
      <c r="DZ81" s="34"/>
    </row>
    <row r="82" spans="1:126" ht="21.75" customHeight="1">
      <c r="A82" s="188" t="e">
        <f>IF($E$2="",IF(MONTH(#REF!)=12,DATE(YEAR(#REF!)+1,1,1),DATE(YEAR(#REF!),MONTH(#REF!)+1,DAY(1))),DATE($E$2,C58+1,1))</f>
        <v>#REF!</v>
      </c>
      <c r="B82" s="66" t="s">
        <v>17</v>
      </c>
      <c r="C82" s="67"/>
      <c r="D82" s="67"/>
      <c r="E82" s="67"/>
      <c r="F82" s="67"/>
      <c r="G82" s="67"/>
      <c r="H82" s="67"/>
      <c r="I82" s="67"/>
      <c r="J82" s="67"/>
      <c r="K82" s="67"/>
      <c r="L82" s="67"/>
      <c r="M82" s="67"/>
      <c r="N82" s="67"/>
      <c r="O82" s="67"/>
      <c r="P82" s="67"/>
      <c r="Q82" s="67"/>
      <c r="R82" s="67"/>
      <c r="S82" s="67"/>
      <c r="T82" s="67"/>
      <c r="U82" s="67"/>
      <c r="V82" s="67"/>
      <c r="W82" s="67"/>
      <c r="X82" s="67"/>
      <c r="Y82" s="67"/>
      <c r="Z82" s="67"/>
      <c r="AA82" s="67"/>
      <c r="AB82" s="67"/>
      <c r="AC82" s="67"/>
      <c r="AD82" s="67"/>
      <c r="AE82" s="67"/>
      <c r="AF82" s="67"/>
      <c r="AG82" s="67"/>
      <c r="AH82" s="67"/>
      <c r="AI82" s="67"/>
      <c r="AJ82" s="67"/>
      <c r="AK82" s="67"/>
      <c r="AL82" s="67"/>
      <c r="AM82" s="67"/>
      <c r="AN82" s="67"/>
      <c r="AO82" s="67"/>
      <c r="AP82" s="67"/>
      <c r="AQ82" s="67"/>
      <c r="AR82" s="67"/>
      <c r="AS82" s="67"/>
      <c r="AT82" s="67"/>
      <c r="AU82" s="67"/>
      <c r="AV82" s="67"/>
      <c r="AW82" s="67"/>
      <c r="AX82" s="67"/>
      <c r="AY82" s="67"/>
      <c r="AZ82" s="67"/>
      <c r="BA82" s="67"/>
      <c r="BB82" s="67"/>
      <c r="BC82" s="67"/>
      <c r="BD82" s="67"/>
      <c r="BE82" s="67"/>
      <c r="BF82" s="67"/>
      <c r="BG82" s="67"/>
      <c r="BH82" s="67"/>
      <c r="BI82" s="67"/>
      <c r="BJ82" s="67"/>
      <c r="BK82" s="67"/>
      <c r="BL82" s="67"/>
      <c r="BM82" s="67"/>
      <c r="BN82" s="67"/>
      <c r="BO82" s="67"/>
      <c r="BP82" s="67"/>
      <c r="BQ82" s="67"/>
      <c r="BR82" s="67"/>
      <c r="BS82" s="67"/>
      <c r="BT82" s="67"/>
      <c r="BU82" s="67"/>
      <c r="BV82" s="67"/>
      <c r="BW82" s="67"/>
      <c r="BX82" s="67"/>
      <c r="BY82" s="67"/>
      <c r="BZ82" s="67"/>
      <c r="CA82" s="67"/>
      <c r="CB82" s="67"/>
      <c r="CC82" s="67"/>
      <c r="CD82" s="67"/>
      <c r="CE82" s="67"/>
      <c r="CF82" s="67"/>
      <c r="CG82" s="67"/>
      <c r="CH82" s="67"/>
      <c r="CI82" s="67"/>
      <c r="CJ82" s="67"/>
      <c r="CK82" s="67"/>
      <c r="CL82" s="67"/>
      <c r="CM82" s="67"/>
      <c r="CN82" s="67"/>
      <c r="CO82" s="67"/>
      <c r="CP82" s="67"/>
      <c r="CQ82" s="67"/>
      <c r="CR82" s="67"/>
      <c r="CS82" s="67"/>
      <c r="CT82" s="67"/>
      <c r="CU82" s="67"/>
      <c r="CV82" s="67"/>
      <c r="CW82" s="67"/>
      <c r="CX82" s="67"/>
      <c r="CY82" s="67"/>
      <c r="CZ82" s="67"/>
      <c r="DA82" s="67"/>
      <c r="DB82" s="67"/>
      <c r="DC82" s="67"/>
      <c r="DD82" s="67"/>
      <c r="DE82" s="67"/>
      <c r="DF82" s="67"/>
      <c r="DG82" s="67"/>
      <c r="DH82" s="67"/>
      <c r="DI82" s="67"/>
      <c r="DJ82" s="67"/>
      <c r="DK82" s="67"/>
      <c r="DL82" s="67"/>
      <c r="DM82" s="67"/>
      <c r="DN82" s="67"/>
      <c r="DO82" s="67"/>
      <c r="DP82" s="67"/>
      <c r="DQ82" s="67"/>
      <c r="DR82" s="67"/>
      <c r="DS82" s="67"/>
      <c r="DT82" s="67"/>
      <c r="DU82" s="67"/>
      <c r="DV82" s="67"/>
    </row>
    <row r="83" spans="1:126" ht="21.75" customHeight="1">
      <c r="A83" s="188" t="e">
        <f>IF($E$2="",IF(MONTH(#REF!)=12,DATE(YEAR(#REF!)+1,1,1),DATE(YEAR(#REF!),MONTH(#REF!)+1,DAY(1))),DATE($E$2,CR5+1,1))</f>
        <v>#REF!</v>
      </c>
      <c r="B83" s="66" t="s">
        <v>18</v>
      </c>
      <c r="C83" s="67"/>
      <c r="D83" s="67"/>
      <c r="E83" s="67"/>
      <c r="F83" s="67"/>
      <c r="G83" s="67"/>
      <c r="H83" s="67"/>
      <c r="I83" s="67"/>
      <c r="J83" s="67"/>
      <c r="K83" s="67"/>
      <c r="L83" s="67"/>
      <c r="M83" s="67"/>
      <c r="N83" s="67"/>
      <c r="O83" s="67"/>
      <c r="P83" s="67"/>
      <c r="Q83" s="67"/>
      <c r="R83" s="67"/>
      <c r="S83" s="67"/>
      <c r="T83" s="67"/>
      <c r="U83" s="67"/>
      <c r="V83" s="67"/>
      <c r="W83" s="67"/>
      <c r="X83" s="67"/>
      <c r="Y83" s="67"/>
      <c r="Z83" s="67"/>
      <c r="AA83" s="67"/>
      <c r="AB83" s="67"/>
      <c r="AC83" s="67"/>
      <c r="AD83" s="67"/>
      <c r="AE83" s="67"/>
      <c r="AF83" s="67"/>
      <c r="AG83" s="67"/>
      <c r="AH83" s="67"/>
      <c r="AI83" s="67"/>
      <c r="AJ83" s="67"/>
      <c r="AK83" s="67"/>
      <c r="AL83" s="67"/>
      <c r="AM83" s="67"/>
      <c r="AN83" s="67"/>
      <c r="AO83" s="67"/>
      <c r="AP83" s="67"/>
      <c r="AQ83" s="67"/>
      <c r="AR83" s="67"/>
      <c r="AS83" s="67"/>
      <c r="AT83" s="67"/>
      <c r="AU83" s="67"/>
      <c r="AV83" s="67"/>
      <c r="AW83" s="67"/>
      <c r="AX83" s="67"/>
      <c r="AY83" s="67"/>
      <c r="AZ83" s="67"/>
      <c r="BA83" s="67"/>
      <c r="BB83" s="67"/>
      <c r="BC83" s="67"/>
      <c r="BD83" s="67"/>
      <c r="BE83" s="67"/>
      <c r="BF83" s="67"/>
      <c r="BG83" s="67"/>
      <c r="BH83" s="67"/>
      <c r="BI83" s="67"/>
      <c r="BJ83" s="67"/>
      <c r="BK83" s="67"/>
      <c r="BL83" s="67"/>
      <c r="BM83" s="67"/>
      <c r="BN83" s="67"/>
      <c r="BO83" s="67"/>
      <c r="BP83" s="67"/>
      <c r="BQ83" s="67"/>
      <c r="BR83" s="67"/>
      <c r="BS83" s="67"/>
      <c r="BT83" s="67"/>
      <c r="BU83" s="67"/>
      <c r="BV83" s="67"/>
      <c r="BW83" s="67"/>
      <c r="BX83" s="67"/>
      <c r="BY83" s="67"/>
      <c r="BZ83" s="67"/>
      <c r="CA83" s="67"/>
      <c r="CB83" s="67"/>
      <c r="CC83" s="67"/>
      <c r="CD83" s="67"/>
      <c r="CE83" s="67"/>
      <c r="CF83" s="67"/>
      <c r="CG83" s="67"/>
      <c r="CH83" s="67"/>
      <c r="CI83" s="67"/>
      <c r="CJ83" s="67"/>
      <c r="CK83" s="67"/>
      <c r="CL83" s="67"/>
      <c r="CM83" s="67"/>
      <c r="CN83" s="67"/>
      <c r="CO83" s="67"/>
      <c r="CP83" s="67"/>
      <c r="CQ83" s="67"/>
      <c r="CR83" s="67"/>
      <c r="CS83" s="67"/>
      <c r="CT83" s="67"/>
      <c r="CU83" s="67"/>
      <c r="CV83" s="67"/>
      <c r="CW83" s="67"/>
      <c r="CX83" s="67"/>
      <c r="CY83" s="67"/>
      <c r="CZ83" s="67"/>
      <c r="DA83" s="67"/>
      <c r="DB83" s="67"/>
      <c r="DC83" s="67"/>
      <c r="DD83" s="67"/>
      <c r="DE83" s="67"/>
      <c r="DF83" s="67"/>
      <c r="DG83" s="67"/>
      <c r="DH83" s="67"/>
      <c r="DI83" s="67"/>
      <c r="DJ83" s="67"/>
      <c r="DK83" s="67"/>
      <c r="DL83" s="67"/>
      <c r="DM83" s="67"/>
      <c r="DN83" s="67"/>
      <c r="DO83" s="67"/>
      <c r="DP83" s="67"/>
      <c r="DQ83" s="67"/>
      <c r="DR83" s="67"/>
      <c r="DS83" s="67"/>
      <c r="DT83" s="67"/>
      <c r="DU83" s="67"/>
      <c r="DV83" s="67"/>
    </row>
    <row r="84" spans="1:126" ht="21.75" customHeight="1">
      <c r="A84" s="188" t="e">
        <f>IF($E$2="",IF(MONTH(#REF!)=12,DATE(YEAR(#REF!)+1,1,1),DATE(YEAR(#REF!),MONTH(#REF!)+1,DAY(1))),DATE($E$2,CR6+1,1))</f>
        <v>#REF!</v>
      </c>
      <c r="B84" s="66" t="s">
        <v>19</v>
      </c>
      <c r="C84" s="67"/>
      <c r="D84" s="67"/>
      <c r="E84" s="67"/>
      <c r="F84" s="67"/>
      <c r="G84" s="67"/>
      <c r="H84" s="67"/>
      <c r="I84" s="67"/>
      <c r="J84" s="67"/>
      <c r="K84" s="67"/>
      <c r="L84" s="67"/>
      <c r="M84" s="67"/>
      <c r="N84" s="67"/>
      <c r="O84" s="67"/>
      <c r="P84" s="67"/>
      <c r="Q84" s="67"/>
      <c r="R84" s="67"/>
      <c r="S84" s="67"/>
      <c r="T84" s="67"/>
      <c r="U84" s="67"/>
      <c r="V84" s="67"/>
      <c r="W84" s="67"/>
      <c r="X84" s="67"/>
      <c r="Y84" s="67"/>
      <c r="Z84" s="67"/>
      <c r="AA84" s="67"/>
      <c r="AB84" s="67"/>
      <c r="AC84" s="67"/>
      <c r="AD84" s="67"/>
      <c r="AE84" s="67"/>
      <c r="AF84" s="67"/>
      <c r="AG84" s="67"/>
      <c r="AH84" s="67"/>
      <c r="AI84" s="67"/>
      <c r="AJ84" s="67"/>
      <c r="AK84" s="67"/>
      <c r="AL84" s="67"/>
      <c r="AM84" s="67"/>
      <c r="AN84" s="67"/>
      <c r="AO84" s="67"/>
      <c r="AP84" s="67"/>
      <c r="AQ84" s="67"/>
      <c r="AR84" s="67"/>
      <c r="AS84" s="67"/>
      <c r="AT84" s="67"/>
      <c r="AU84" s="67"/>
      <c r="AV84" s="67"/>
      <c r="AW84" s="67"/>
      <c r="AX84" s="67"/>
      <c r="AY84" s="67"/>
      <c r="AZ84" s="67"/>
      <c r="BA84" s="67"/>
      <c r="BB84" s="67"/>
      <c r="BC84" s="67"/>
      <c r="BD84" s="67"/>
      <c r="BE84" s="67"/>
      <c r="BF84" s="67"/>
      <c r="BG84" s="67"/>
      <c r="BH84" s="67"/>
      <c r="BI84" s="67"/>
      <c r="BJ84" s="67"/>
      <c r="BK84" s="67"/>
      <c r="BL84" s="67"/>
      <c r="BM84" s="67"/>
      <c r="BN84" s="67"/>
      <c r="BO84" s="67"/>
      <c r="BP84" s="67"/>
      <c r="BQ84" s="67"/>
      <c r="BR84" s="67"/>
      <c r="BS84" s="67"/>
      <c r="BT84" s="67"/>
      <c r="BU84" s="67"/>
      <c r="BV84" s="67"/>
      <c r="BW84" s="67"/>
      <c r="BX84" s="67"/>
      <c r="BY84" s="67"/>
      <c r="BZ84" s="67"/>
      <c r="CA84" s="67"/>
      <c r="CB84" s="67"/>
      <c r="CC84" s="67"/>
      <c r="CD84" s="67"/>
      <c r="CE84" s="67"/>
      <c r="CF84" s="67"/>
      <c r="CG84" s="67"/>
      <c r="CH84" s="67"/>
      <c r="CI84" s="67"/>
      <c r="CJ84" s="67"/>
      <c r="CK84" s="67"/>
      <c r="CL84" s="67"/>
      <c r="CM84" s="67"/>
      <c r="CN84" s="67"/>
      <c r="CO84" s="67"/>
      <c r="CP84" s="67"/>
      <c r="CQ84" s="67"/>
      <c r="CR84" s="67"/>
      <c r="CS84" s="67"/>
      <c r="CT84" s="67"/>
      <c r="CU84" s="67"/>
      <c r="CV84" s="67"/>
      <c r="CW84" s="67"/>
      <c r="CX84" s="67"/>
      <c r="CY84" s="67"/>
      <c r="CZ84" s="67"/>
      <c r="DA84" s="67"/>
      <c r="DB84" s="67"/>
      <c r="DC84" s="67"/>
      <c r="DD84" s="67"/>
      <c r="DE84" s="67"/>
      <c r="DF84" s="67"/>
      <c r="DG84" s="67"/>
      <c r="DH84" s="67"/>
      <c r="DI84" s="67"/>
      <c r="DJ84" s="67"/>
      <c r="DK84" s="67"/>
      <c r="DL84" s="67"/>
      <c r="DM84" s="67"/>
      <c r="DN84" s="67"/>
      <c r="DO84" s="67"/>
      <c r="DP84" s="67"/>
      <c r="DQ84" s="67"/>
      <c r="DR84" s="67"/>
      <c r="DS84" s="67"/>
      <c r="DT84" s="67"/>
      <c r="DU84" s="67"/>
      <c r="DV84" s="67"/>
    </row>
    <row r="85" spans="1:126" ht="21.75" customHeight="1">
      <c r="A85" s="188" t="e">
        <f>IF($E$2="",IF(MONTH(#REF!)=12,DATE(YEAR(#REF!)+1,1,1),DATE(YEAR(#REF!),MONTH(#REF!)+1,DAY(1))),DATE($E$2,CR7+1,1))</f>
        <v>#REF!</v>
      </c>
      <c r="B85" s="66" t="s">
        <v>20</v>
      </c>
      <c r="C85" s="67"/>
      <c r="D85" s="67"/>
      <c r="E85" s="67"/>
      <c r="F85" s="67"/>
      <c r="G85" s="67"/>
      <c r="H85" s="67"/>
      <c r="I85" s="67"/>
      <c r="J85" s="67"/>
      <c r="K85" s="67"/>
      <c r="L85" s="67"/>
      <c r="M85" s="67"/>
      <c r="N85" s="67"/>
      <c r="O85" s="67"/>
      <c r="P85" s="67"/>
      <c r="Q85" s="67"/>
      <c r="R85" s="67"/>
      <c r="S85" s="67"/>
      <c r="T85" s="67"/>
      <c r="U85" s="67"/>
      <c r="V85" s="67"/>
      <c r="W85" s="67"/>
      <c r="X85" s="67"/>
      <c r="Y85" s="67"/>
      <c r="Z85" s="67"/>
      <c r="AA85" s="67"/>
      <c r="AB85" s="67"/>
      <c r="AC85" s="67"/>
      <c r="AD85" s="67"/>
      <c r="AE85" s="67"/>
      <c r="AF85" s="67"/>
      <c r="AG85" s="67"/>
      <c r="AH85" s="67"/>
      <c r="AI85" s="67"/>
      <c r="AJ85" s="67"/>
      <c r="AK85" s="67"/>
      <c r="AL85" s="67"/>
      <c r="AM85" s="67"/>
      <c r="AN85" s="67"/>
      <c r="AO85" s="67"/>
      <c r="AP85" s="67"/>
      <c r="AQ85" s="67"/>
      <c r="AR85" s="67"/>
      <c r="AS85" s="67"/>
      <c r="AT85" s="67"/>
      <c r="AU85" s="67"/>
      <c r="AV85" s="67"/>
      <c r="AW85" s="67"/>
      <c r="AX85" s="67"/>
      <c r="AY85" s="67"/>
      <c r="AZ85" s="67"/>
      <c r="BA85" s="67"/>
      <c r="BB85" s="67"/>
      <c r="BC85" s="67"/>
      <c r="BD85" s="67"/>
      <c r="BE85" s="67"/>
      <c r="BF85" s="67"/>
      <c r="BG85" s="67"/>
      <c r="BH85" s="67"/>
      <c r="BI85" s="67"/>
      <c r="BJ85" s="67"/>
      <c r="BK85" s="67"/>
      <c r="BL85" s="67"/>
      <c r="BM85" s="67"/>
      <c r="BN85" s="67"/>
      <c r="BO85" s="67"/>
      <c r="BP85" s="67"/>
      <c r="BQ85" s="67"/>
      <c r="BR85" s="67"/>
      <c r="BS85" s="67"/>
      <c r="BT85" s="67"/>
      <c r="BU85" s="67"/>
      <c r="BV85" s="67"/>
      <c r="BW85" s="67"/>
      <c r="BX85" s="67"/>
      <c r="BY85" s="67"/>
      <c r="BZ85" s="67"/>
      <c r="CA85" s="67"/>
      <c r="CB85" s="67"/>
      <c r="CC85" s="67"/>
      <c r="CD85" s="67"/>
      <c r="CE85" s="67"/>
      <c r="CF85" s="67"/>
      <c r="CG85" s="67"/>
      <c r="CH85" s="67"/>
      <c r="CI85" s="67"/>
      <c r="CJ85" s="67"/>
      <c r="CK85" s="67"/>
      <c r="CL85" s="67"/>
      <c r="CM85" s="67"/>
      <c r="CN85" s="67"/>
      <c r="CO85" s="67"/>
      <c r="CP85" s="67"/>
      <c r="CQ85" s="67"/>
      <c r="CR85" s="67"/>
      <c r="CS85" s="67"/>
      <c r="CT85" s="67"/>
      <c r="CU85" s="67"/>
      <c r="CV85" s="67"/>
      <c r="CW85" s="67"/>
      <c r="CX85" s="67"/>
      <c r="CY85" s="67"/>
      <c r="CZ85" s="67"/>
      <c r="DA85" s="67"/>
      <c r="DB85" s="67"/>
      <c r="DC85" s="67"/>
      <c r="DD85" s="67"/>
      <c r="DE85" s="67"/>
      <c r="DF85" s="67"/>
      <c r="DG85" s="67"/>
      <c r="DH85" s="67"/>
      <c r="DI85" s="67"/>
      <c r="DJ85" s="67"/>
      <c r="DK85" s="67"/>
      <c r="DL85" s="67"/>
      <c r="DM85" s="67"/>
      <c r="DN85" s="67"/>
      <c r="DO85" s="67"/>
      <c r="DP85" s="67"/>
      <c r="DQ85" s="67"/>
      <c r="DR85" s="67"/>
      <c r="DS85" s="67"/>
      <c r="DT85" s="67"/>
      <c r="DU85" s="67"/>
      <c r="DV85" s="67"/>
    </row>
    <row r="86" spans="1:126" ht="21.75" customHeight="1">
      <c r="A86" s="188" t="e">
        <f>IF($E$2="",IF(MONTH(#REF!)=12,DATE(YEAR(#REF!)+1,1,1),DATE(YEAR(#REF!),MONTH(#REF!)+1,DAY(1))),DATE($E$2,CR8+1,1))</f>
        <v>#REF!</v>
      </c>
      <c r="B86" s="66" t="s">
        <v>24</v>
      </c>
      <c r="C86" s="67"/>
      <c r="D86" s="67"/>
      <c r="E86" s="67"/>
      <c r="F86" s="67"/>
      <c r="G86" s="67"/>
      <c r="H86" s="67"/>
      <c r="I86" s="67"/>
      <c r="J86" s="67"/>
      <c r="K86" s="67"/>
      <c r="L86" s="67"/>
      <c r="M86" s="67"/>
      <c r="N86" s="67"/>
      <c r="O86" s="67"/>
      <c r="P86" s="67"/>
      <c r="Q86" s="67"/>
      <c r="R86" s="67"/>
      <c r="S86" s="67"/>
      <c r="T86" s="67"/>
      <c r="U86" s="67"/>
      <c r="V86" s="67"/>
      <c r="W86" s="67"/>
      <c r="X86" s="67"/>
      <c r="Y86" s="67"/>
      <c r="Z86" s="67"/>
      <c r="AA86" s="67"/>
      <c r="AB86" s="67"/>
      <c r="AC86" s="67"/>
      <c r="AD86" s="67"/>
      <c r="AE86" s="67"/>
      <c r="AF86" s="67"/>
      <c r="AG86" s="67"/>
      <c r="AH86" s="67"/>
      <c r="AI86" s="67"/>
      <c r="AJ86" s="67"/>
      <c r="AK86" s="67"/>
      <c r="AL86" s="67"/>
      <c r="AM86" s="67"/>
      <c r="AN86" s="67"/>
      <c r="AO86" s="67"/>
      <c r="AP86" s="67"/>
      <c r="AQ86" s="67"/>
      <c r="AR86" s="67"/>
      <c r="AS86" s="67"/>
      <c r="AT86" s="67"/>
      <c r="AU86" s="67"/>
      <c r="AV86" s="67"/>
      <c r="AW86" s="67"/>
      <c r="AX86" s="67"/>
      <c r="AY86" s="67"/>
      <c r="AZ86" s="67"/>
      <c r="BA86" s="67"/>
      <c r="BB86" s="67"/>
      <c r="BC86" s="67"/>
      <c r="BD86" s="67"/>
      <c r="BE86" s="67"/>
      <c r="BF86" s="67"/>
      <c r="BG86" s="67"/>
      <c r="BH86" s="67"/>
      <c r="BI86" s="67"/>
      <c r="BJ86" s="67"/>
      <c r="BK86" s="67"/>
      <c r="BL86" s="67"/>
      <c r="BM86" s="67"/>
      <c r="BN86" s="67"/>
      <c r="BO86" s="67"/>
      <c r="BP86" s="67"/>
      <c r="BQ86" s="67"/>
      <c r="BR86" s="67"/>
      <c r="BS86" s="67"/>
      <c r="BT86" s="67"/>
      <c r="BU86" s="67"/>
      <c r="BV86" s="67"/>
      <c r="BW86" s="67"/>
      <c r="BX86" s="67"/>
      <c r="BY86" s="67"/>
      <c r="BZ86" s="67"/>
      <c r="CA86" s="67"/>
      <c r="CB86" s="67"/>
      <c r="CC86" s="67"/>
      <c r="CD86" s="67"/>
      <c r="CE86" s="67"/>
      <c r="CF86" s="67"/>
      <c r="CG86" s="67"/>
      <c r="CH86" s="67"/>
      <c r="CI86" s="67"/>
      <c r="CJ86" s="67"/>
      <c r="CK86" s="67"/>
      <c r="CL86" s="67"/>
      <c r="CM86" s="67"/>
      <c r="CN86" s="67"/>
      <c r="CO86" s="67"/>
      <c r="CP86" s="67"/>
      <c r="CQ86" s="67"/>
      <c r="CR86" s="67"/>
      <c r="CS86" s="67"/>
      <c r="CT86" s="67"/>
      <c r="CU86" s="67"/>
      <c r="CV86" s="67"/>
      <c r="CW86" s="67"/>
      <c r="CX86" s="67"/>
      <c r="CY86" s="67"/>
      <c r="CZ86" s="67"/>
      <c r="DA86" s="67"/>
      <c r="DB86" s="67"/>
      <c r="DC86" s="67"/>
      <c r="DD86" s="67"/>
      <c r="DE86" s="67"/>
      <c r="DF86" s="67"/>
      <c r="DG86" s="67"/>
      <c r="DH86" s="67"/>
      <c r="DI86" s="67"/>
      <c r="DJ86" s="67"/>
      <c r="DK86" s="67"/>
      <c r="DL86" s="67"/>
      <c r="DM86" s="67"/>
      <c r="DN86" s="67"/>
      <c r="DO86" s="67"/>
      <c r="DP86" s="67"/>
      <c r="DQ86" s="67"/>
      <c r="DR86" s="67"/>
      <c r="DS86" s="67"/>
      <c r="DT86" s="67"/>
      <c r="DU86" s="67"/>
      <c r="DV86" s="67"/>
    </row>
    <row r="87" spans="1:129" ht="21.75" customHeight="1">
      <c r="A87" s="188" t="e">
        <f>IF($E$2="",IF(MONTH(#REF!)=12,DATE(YEAR(#REF!)+1,1,1),DATE(YEAR(#REF!),MONTH(#REF!)+1,DAY(1))),DATE($E$2,CR9+1,1))</f>
        <v>#REF!</v>
      </c>
      <c r="B87" s="66" t="s">
        <v>21</v>
      </c>
      <c r="C87" s="67"/>
      <c r="D87" s="67"/>
      <c r="E87" s="67"/>
      <c r="F87" s="67"/>
      <c r="G87" s="67"/>
      <c r="H87" s="67"/>
      <c r="I87" s="67"/>
      <c r="J87" s="67"/>
      <c r="K87" s="67"/>
      <c r="L87" s="67"/>
      <c r="M87" s="67"/>
      <c r="N87" s="67"/>
      <c r="O87" s="67"/>
      <c r="P87" s="67"/>
      <c r="Q87" s="67"/>
      <c r="R87" s="67"/>
      <c r="S87" s="67"/>
      <c r="T87" s="67"/>
      <c r="U87" s="67"/>
      <c r="V87" s="67"/>
      <c r="W87" s="67"/>
      <c r="X87" s="67"/>
      <c r="Y87" s="67"/>
      <c r="Z87" s="67"/>
      <c r="AA87" s="67"/>
      <c r="AB87" s="67"/>
      <c r="AC87" s="67"/>
      <c r="AD87" s="67"/>
      <c r="AE87" s="67"/>
      <c r="AF87" s="67"/>
      <c r="AG87" s="67"/>
      <c r="AH87" s="67"/>
      <c r="AI87" s="67"/>
      <c r="AJ87" s="67"/>
      <c r="AK87" s="67"/>
      <c r="AL87" s="67"/>
      <c r="AM87" s="67"/>
      <c r="AN87" s="67"/>
      <c r="AO87" s="67"/>
      <c r="AP87" s="67"/>
      <c r="AQ87" s="67"/>
      <c r="AR87" s="67"/>
      <c r="AS87" s="67"/>
      <c r="AT87" s="67"/>
      <c r="AU87" s="67"/>
      <c r="AV87" s="67"/>
      <c r="AW87" s="67"/>
      <c r="AX87" s="67"/>
      <c r="AY87" s="67"/>
      <c r="AZ87" s="67"/>
      <c r="BA87" s="67"/>
      <c r="BB87" s="67"/>
      <c r="BC87" s="67"/>
      <c r="BD87" s="67"/>
      <c r="BE87" s="67"/>
      <c r="BF87" s="67"/>
      <c r="BG87" s="67"/>
      <c r="BH87" s="67"/>
      <c r="BI87" s="67"/>
      <c r="BJ87" s="67"/>
      <c r="BK87" s="67"/>
      <c r="BL87" s="67"/>
      <c r="BM87" s="67"/>
      <c r="BN87" s="67"/>
      <c r="BO87" s="67"/>
      <c r="BP87" s="67"/>
      <c r="BQ87" s="67"/>
      <c r="BR87" s="67"/>
      <c r="BS87" s="67"/>
      <c r="BT87" s="67"/>
      <c r="BU87" s="67"/>
      <c r="BV87" s="67"/>
      <c r="BW87" s="67"/>
      <c r="BX87" s="67"/>
      <c r="BY87" s="67"/>
      <c r="BZ87" s="67"/>
      <c r="CA87" s="67"/>
      <c r="CB87" s="67"/>
      <c r="CC87" s="67"/>
      <c r="CD87" s="67"/>
      <c r="CE87" s="67"/>
      <c r="CF87" s="67"/>
      <c r="CG87" s="67"/>
      <c r="CH87" s="67"/>
      <c r="CI87" s="67"/>
      <c r="CJ87" s="67"/>
      <c r="CK87" s="67"/>
      <c r="CL87" s="67"/>
      <c r="CM87" s="67"/>
      <c r="CN87" s="67"/>
      <c r="CO87" s="67"/>
      <c r="CP87" s="67"/>
      <c r="CQ87" s="67"/>
      <c r="CR87" s="67"/>
      <c r="CS87" s="67"/>
      <c r="CT87" s="67"/>
      <c r="CU87" s="67"/>
      <c r="CV87" s="67"/>
      <c r="CW87" s="67"/>
      <c r="CX87" s="67"/>
      <c r="CY87" s="67"/>
      <c r="CZ87" s="67"/>
      <c r="DA87" s="67"/>
      <c r="DB87" s="67"/>
      <c r="DC87" s="67"/>
      <c r="DD87" s="67"/>
      <c r="DE87" s="67"/>
      <c r="DF87" s="67"/>
      <c r="DG87" s="67"/>
      <c r="DH87" s="67"/>
      <c r="DI87" s="67"/>
      <c r="DJ87" s="67"/>
      <c r="DK87" s="67"/>
      <c r="DL87" s="67"/>
      <c r="DM87" s="67"/>
      <c r="DN87" s="67"/>
      <c r="DO87" s="67"/>
      <c r="DP87" s="67"/>
      <c r="DQ87" s="67"/>
      <c r="DR87" s="67"/>
      <c r="DS87" s="67"/>
      <c r="DT87" s="67"/>
      <c r="DU87" s="67"/>
      <c r="DV87" s="67"/>
      <c r="DW87" s="34"/>
      <c r="DY87" s="34"/>
    </row>
    <row r="88" spans="1:126" ht="21.75" customHeight="1">
      <c r="A88" s="188" t="e">
        <f>IF($E$2="",IF(MONTH(#REF!)=12,DATE(YEAR(#REF!)+1,1,1),DATE(YEAR(#REF!),MONTH(#REF!)+1,DAY(1))),DATE($E$2,CR10+1,1))</f>
        <v>#REF!</v>
      </c>
      <c r="B88" s="66" t="s">
        <v>22</v>
      </c>
      <c r="C88" s="67"/>
      <c r="D88" s="67"/>
      <c r="E88" s="67"/>
      <c r="F88" s="67"/>
      <c r="G88" s="67"/>
      <c r="H88" s="67"/>
      <c r="I88" s="67"/>
      <c r="J88" s="67"/>
      <c r="K88" s="67"/>
      <c r="L88" s="67"/>
      <c r="M88" s="67"/>
      <c r="N88" s="67"/>
      <c r="O88" s="67"/>
      <c r="P88" s="67"/>
      <c r="Q88" s="67"/>
      <c r="R88" s="67"/>
      <c r="S88" s="67"/>
      <c r="T88" s="67"/>
      <c r="U88" s="67"/>
      <c r="V88" s="67"/>
      <c r="W88" s="67"/>
      <c r="X88" s="67"/>
      <c r="Y88" s="67"/>
      <c r="Z88" s="67"/>
      <c r="AA88" s="67"/>
      <c r="AB88" s="67"/>
      <c r="AC88" s="67"/>
      <c r="AD88" s="67"/>
      <c r="AE88" s="67"/>
      <c r="AF88" s="67"/>
      <c r="AG88" s="67"/>
      <c r="AH88" s="67"/>
      <c r="AI88" s="67"/>
      <c r="AJ88" s="67"/>
      <c r="AK88" s="67"/>
      <c r="AL88" s="67"/>
      <c r="AM88" s="67"/>
      <c r="AN88" s="67"/>
      <c r="AO88" s="67"/>
      <c r="AP88" s="67"/>
      <c r="AQ88" s="67"/>
      <c r="AR88" s="67"/>
      <c r="AS88" s="67"/>
      <c r="AT88" s="67"/>
      <c r="AU88" s="67"/>
      <c r="AV88" s="67"/>
      <c r="AW88" s="67"/>
      <c r="AX88" s="67"/>
      <c r="AY88" s="67"/>
      <c r="AZ88" s="67"/>
      <c r="BA88" s="67"/>
      <c r="BB88" s="67"/>
      <c r="BC88" s="67"/>
      <c r="BD88" s="67"/>
      <c r="BE88" s="67"/>
      <c r="BF88" s="67"/>
      <c r="BG88" s="67"/>
      <c r="BH88" s="67"/>
      <c r="BI88" s="67"/>
      <c r="BJ88" s="67"/>
      <c r="BK88" s="67"/>
      <c r="BL88" s="67"/>
      <c r="BM88" s="67"/>
      <c r="BN88" s="67"/>
      <c r="BO88" s="67"/>
      <c r="BP88" s="67"/>
      <c r="BQ88" s="67"/>
      <c r="BR88" s="67"/>
      <c r="BS88" s="67"/>
      <c r="BT88" s="67"/>
      <c r="BU88" s="67"/>
      <c r="BV88" s="67"/>
      <c r="BW88" s="67"/>
      <c r="BX88" s="67"/>
      <c r="BY88" s="67"/>
      <c r="BZ88" s="67"/>
      <c r="CA88" s="67"/>
      <c r="CB88" s="67"/>
      <c r="CC88" s="67"/>
      <c r="CD88" s="67"/>
      <c r="CE88" s="67"/>
      <c r="CF88" s="67"/>
      <c r="CG88" s="67"/>
      <c r="CH88" s="67"/>
      <c r="CI88" s="67"/>
      <c r="CJ88" s="67"/>
      <c r="CK88" s="67"/>
      <c r="CL88" s="67"/>
      <c r="CM88" s="67"/>
      <c r="CN88" s="67"/>
      <c r="CO88" s="67"/>
      <c r="CP88" s="67"/>
      <c r="CQ88" s="67"/>
      <c r="CR88" s="67"/>
      <c r="CS88" s="67"/>
      <c r="CT88" s="67"/>
      <c r="CU88" s="67"/>
      <c r="CV88" s="67"/>
      <c r="CW88" s="67"/>
      <c r="CX88" s="67"/>
      <c r="CY88" s="67"/>
      <c r="CZ88" s="67"/>
      <c r="DA88" s="67"/>
      <c r="DB88" s="67"/>
      <c r="DC88" s="67"/>
      <c r="DD88" s="67"/>
      <c r="DE88" s="67"/>
      <c r="DF88" s="67"/>
      <c r="DG88" s="67"/>
      <c r="DH88" s="67"/>
      <c r="DI88" s="67"/>
      <c r="DJ88" s="67"/>
      <c r="DK88" s="67"/>
      <c r="DL88" s="67"/>
      <c r="DM88" s="67"/>
      <c r="DN88" s="67"/>
      <c r="DO88" s="67"/>
      <c r="DP88" s="67"/>
      <c r="DQ88" s="67"/>
      <c r="DR88" s="67"/>
      <c r="DS88" s="67"/>
      <c r="DT88" s="67"/>
      <c r="DU88" s="67"/>
      <c r="DV88" s="67"/>
    </row>
    <row r="89" spans="1:126" ht="21.75" customHeight="1">
      <c r="A89" s="188" t="e">
        <f>IF($E$2="",IF(MONTH(#REF!)=12,DATE(YEAR(#REF!)+1,1,1),DATE(YEAR(#REF!),MONTH(#REF!)+1,DAY(1))),DATE($E$2,CR11+1,1))</f>
        <v>#REF!</v>
      </c>
      <c r="B89" s="66" t="s">
        <v>23</v>
      </c>
      <c r="C89" s="67"/>
      <c r="D89" s="67"/>
      <c r="E89" s="67"/>
      <c r="F89" s="67"/>
      <c r="G89" s="67"/>
      <c r="H89" s="67"/>
      <c r="I89" s="67"/>
      <c r="J89" s="67"/>
      <c r="K89" s="67"/>
      <c r="L89" s="67"/>
      <c r="M89" s="67"/>
      <c r="N89" s="67"/>
      <c r="O89" s="67"/>
      <c r="P89" s="67"/>
      <c r="Q89" s="67"/>
      <c r="R89" s="67"/>
      <c r="S89" s="67"/>
      <c r="T89" s="67"/>
      <c r="U89" s="67"/>
      <c r="V89" s="67"/>
      <c r="W89" s="67"/>
      <c r="X89" s="67"/>
      <c r="Y89" s="67"/>
      <c r="Z89" s="67"/>
      <c r="AA89" s="67"/>
      <c r="AB89" s="67"/>
      <c r="AC89" s="67"/>
      <c r="AD89" s="67"/>
      <c r="AE89" s="67"/>
      <c r="AF89" s="67"/>
      <c r="AG89" s="67"/>
      <c r="AH89" s="67"/>
      <c r="AI89" s="67"/>
      <c r="AJ89" s="67"/>
      <c r="AK89" s="67"/>
      <c r="AL89" s="67"/>
      <c r="AM89" s="67"/>
      <c r="AN89" s="67"/>
      <c r="AO89" s="67"/>
      <c r="AP89" s="67"/>
      <c r="AQ89" s="67"/>
      <c r="AR89" s="67"/>
      <c r="AS89" s="67"/>
      <c r="AT89" s="67"/>
      <c r="AU89" s="67"/>
      <c r="AV89" s="67"/>
      <c r="AW89" s="67"/>
      <c r="AX89" s="67"/>
      <c r="AY89" s="67"/>
      <c r="AZ89" s="67"/>
      <c r="BA89" s="67"/>
      <c r="BB89" s="67"/>
      <c r="BC89" s="67"/>
      <c r="BD89" s="67"/>
      <c r="BE89" s="67"/>
      <c r="BF89" s="67"/>
      <c r="BG89" s="67"/>
      <c r="BH89" s="67"/>
      <c r="BI89" s="67"/>
      <c r="BJ89" s="67"/>
      <c r="BK89" s="67"/>
      <c r="BL89" s="67"/>
      <c r="BM89" s="67"/>
      <c r="BN89" s="67"/>
      <c r="BO89" s="67"/>
      <c r="BP89" s="67"/>
      <c r="BQ89" s="67"/>
      <c r="BR89" s="67"/>
      <c r="BS89" s="67"/>
      <c r="BT89" s="67"/>
      <c r="BU89" s="67"/>
      <c r="BV89" s="67"/>
      <c r="BW89" s="67"/>
      <c r="BX89" s="67"/>
      <c r="BY89" s="67"/>
      <c r="BZ89" s="67"/>
      <c r="CA89" s="67"/>
      <c r="CB89" s="67"/>
      <c r="CC89" s="67"/>
      <c r="CD89" s="67"/>
      <c r="CE89" s="67"/>
      <c r="CF89" s="67"/>
      <c r="CG89" s="67"/>
      <c r="CH89" s="67"/>
      <c r="CI89" s="67"/>
      <c r="CJ89" s="67"/>
      <c r="CK89" s="67"/>
      <c r="CL89" s="67"/>
      <c r="CM89" s="67"/>
      <c r="CN89" s="67"/>
      <c r="CO89" s="67"/>
      <c r="CP89" s="67"/>
      <c r="CQ89" s="67"/>
      <c r="CR89" s="67"/>
      <c r="CS89" s="67"/>
      <c r="CT89" s="67"/>
      <c r="CU89" s="67"/>
      <c r="CV89" s="67"/>
      <c r="CW89" s="67"/>
      <c r="CX89" s="67"/>
      <c r="CY89" s="67"/>
      <c r="CZ89" s="67"/>
      <c r="DA89" s="67"/>
      <c r="DB89" s="67"/>
      <c r="DC89" s="67"/>
      <c r="DD89" s="67"/>
      <c r="DE89" s="67"/>
      <c r="DF89" s="67"/>
      <c r="DG89" s="67"/>
      <c r="DH89" s="67"/>
      <c r="DI89" s="67"/>
      <c r="DJ89" s="67"/>
      <c r="DK89" s="67"/>
      <c r="DL89" s="67"/>
      <c r="DM89" s="67"/>
      <c r="DN89" s="67"/>
      <c r="DO89" s="67"/>
      <c r="DP89" s="67"/>
      <c r="DQ89" s="67"/>
      <c r="DR89" s="67"/>
      <c r="DS89" s="67"/>
      <c r="DT89" s="67"/>
      <c r="DU89" s="67"/>
      <c r="DV89" s="67"/>
    </row>
    <row r="90" spans="1:126" ht="15" hidden="1" thickBot="1">
      <c r="A90" s="188" t="e">
        <f>IF($E$2="",IF(MONTH(#REF!)=12,DATE(YEAR(#REF!)+1,1,1),DATE(YEAR(#REF!),MONTH(#REF!)+1,DAY(1))),DATE($E$2,CR12+1,1))</f>
        <v>#REF!</v>
      </c>
      <c r="B90" s="35" t="s">
        <v>9</v>
      </c>
      <c r="C90" s="31">
        <f>IF($C$7="","",IF(OR(WEEKDAY($C$7)=1,WEEKDAY($C$7)=7),"*",""))</f>
      </c>
      <c r="D90" s="31" t="str">
        <f>IF($D$7="","",IF(OR(WEEKDAY($D$7)=1,WEEKDAY($D$7)=7),"*",""))</f>
        <v>*</v>
      </c>
      <c r="E90" s="31" t="str">
        <f>IF($E$7="","",IF(OR(WEEKDAY($E$7)=1,WEEKDAY($E$7)=7),"*",""))</f>
        <v>*</v>
      </c>
      <c r="F90" s="31">
        <f>IF($F$7="","",IF(OR(WEEKDAY($F$7)=1,WEEKDAY($F$7)=7),"*",""))</f>
      </c>
      <c r="G90" s="31">
        <f>IF($G$7="","",IF(OR(WEEKDAY($G$7)=1,WEEKDAY($G$7)=7),"*",""))</f>
      </c>
      <c r="H90" s="31">
        <f>IF($H$7="","",IF(OR(WEEKDAY($H$7)=1,WEEKDAY($H$7)=7),"*",""))</f>
      </c>
      <c r="I90" s="31">
        <f>IF(OR(WEEKDAY($I$7)=1,WEEKDAY($I$7)=7),"*","")</f>
      </c>
      <c r="J90" s="31">
        <f>IF(OR(WEEKDAY($J$7)=1,WEEKDAY($J$7)=7),"*","")</f>
      </c>
      <c r="K90" s="31" t="str">
        <f>IF(OR(WEEKDAY($K$7)=1,WEEKDAY($K$7)=7),"*","")</f>
        <v>*</v>
      </c>
      <c r="L90" s="31" t="str">
        <f>IF(OR(WEEKDAY($L$7)=1,WEEKDAY($L$7)=7),"*","")</f>
        <v>*</v>
      </c>
      <c r="M90" s="31">
        <f>IF(OR(WEEKDAY($M$7)=1,WEEKDAY($M$7)=7),"*","")</f>
      </c>
      <c r="N90" s="31">
        <f>IF(OR(WEEKDAY($N$7)=1,WEEKDAY($N$7)=7),"*","")</f>
      </c>
      <c r="O90" s="31">
        <f>IF(OR(WEEKDAY($O$7)=1,WEEKDAY($O$7)=7),"*","")</f>
      </c>
      <c r="P90" s="31">
        <f>IF(OR(WEEKDAY($P$7)=1,WEEKDAY($P$7)=7),"*","")</f>
      </c>
      <c r="Q90" s="31">
        <f>IF(OR(WEEKDAY($Q$7)=1,WEEKDAY($Q$7)=7),"*","")</f>
      </c>
      <c r="R90" s="31" t="str">
        <f>IF(OR(WEEKDAY($R$7)=1,WEEKDAY($R$7)=7),"*","")</f>
        <v>*</v>
      </c>
      <c r="S90" s="31" t="str">
        <f>IF(OR(WEEKDAY($S$7)=1,WEEKDAY($S$7)=7),"*","")</f>
        <v>*</v>
      </c>
      <c r="T90" s="32">
        <f>IF($G$2=1999,"*","")</f>
      </c>
      <c r="U90" s="31">
        <f>IF(OR(WEEKDAY($U$7)=1,WEEKDAY($U$7)=7),"*","")</f>
      </c>
      <c r="V90" s="68">
        <f>IF(OR(WEEKDAY($V$7)=1,WEEKDAY($V$7)=7),"*","")</f>
      </c>
      <c r="W90" s="31">
        <f>IF(OR(WEEKDAY($W$7)=1,WEEKDAY($W$7)=7),"*","")</f>
      </c>
      <c r="X90" s="31">
        <f>IF(OR(WEEKDAY($X$7)=1,WEEKDAY($X$7)=7),"*","")</f>
      </c>
      <c r="Y90" s="31" t="str">
        <f>IF(OR(WEEKDAY($Y$7)=1,WEEKDAY($Y$7)=7),"*","")</f>
        <v>*</v>
      </c>
      <c r="Z90" s="31" t="str">
        <f>IF(OR(WEEKDAY($Z$7)=1,WEEKDAY($Z$7)=7),"*","")</f>
        <v>*</v>
      </c>
      <c r="AA90" s="31">
        <f>IF(OR(WEEKDAY($AA$7)=1,WEEKDAY($AA$7)=7),"*","")</f>
      </c>
      <c r="AB90" s="31">
        <f>IF(OR(WEEKDAY($AB$7)=1,WEEKDAY($AB$7)=7),"*","")</f>
      </c>
      <c r="AC90" s="31">
        <f>IF(OR(WEEKDAY($AC$7)=1,WEEKDAY($AC$7)=7),"*","")</f>
      </c>
      <c r="AD90" s="31">
        <f>IF(OR(WEEKDAY($AD$7)=1,WEEKDAY($AD$7)=7),"*","")</f>
      </c>
      <c r="AE90" s="31">
        <f>IF($AE$7="","",IF(OR(WEEKDAY($AE$7)=1,WEEKDAY($AE$7)=7),"*",""))</f>
      </c>
      <c r="AF90" s="31" t="str">
        <f>IF($AF$7="","",IF(OR(WEEKDAY($AF$7)=1,WEEKDAY($AF$7)=7),"*",""))</f>
        <v>*</v>
      </c>
      <c r="AG90" s="31" t="str">
        <f>IF($AG$7="","",IF(OR(WEEKDAY($AG$7)=1,WEEKDAY($AG$7)=7),"*",""))</f>
        <v>*</v>
      </c>
      <c r="AH90" s="31">
        <f>IF($C$7="","",IF(OR(WEEKDAY($C$7)=1,WEEKDAY($C$7)=7),"*",""))</f>
      </c>
      <c r="AI90" s="31" t="str">
        <f>IF($D$7="","",IF(OR(WEEKDAY($D$7)=1,WEEKDAY($D$7)=7),"*",""))</f>
        <v>*</v>
      </c>
      <c r="AJ90" s="31" t="str">
        <f>IF($E$7="","",IF(OR(WEEKDAY($E$7)=1,WEEKDAY($E$7)=7),"*",""))</f>
        <v>*</v>
      </c>
      <c r="AK90" s="31">
        <f>IF($F$7="","",IF(OR(WEEKDAY($F$7)=1,WEEKDAY($F$7)=7),"*",""))</f>
      </c>
      <c r="AL90" s="31">
        <f>IF($G$7="","",IF(OR(WEEKDAY($G$7)=1,WEEKDAY($G$7)=7),"*",""))</f>
      </c>
      <c r="AM90" s="31">
        <f>IF($H$7="","",IF(OR(WEEKDAY($H$7)=1,WEEKDAY($H$7)=7),"*",""))</f>
      </c>
      <c r="AN90" s="31">
        <f>IF(OR(WEEKDAY($I$7)=1,WEEKDAY($I$7)=7),"*","")</f>
      </c>
      <c r="AO90" s="31">
        <f>IF(OR(WEEKDAY($J$7)=1,WEEKDAY($J$7)=7),"*","")</f>
      </c>
      <c r="AP90" s="31" t="str">
        <f>IF(OR(WEEKDAY($K$7)=1,WEEKDAY($K$7)=7),"*","")</f>
        <v>*</v>
      </c>
      <c r="AQ90" s="31" t="str">
        <f>IF(OR(WEEKDAY($L$7)=1,WEEKDAY($L$7)=7),"*","")</f>
        <v>*</v>
      </c>
      <c r="AR90" s="31">
        <f>IF(OR(WEEKDAY($M$7)=1,WEEKDAY($M$7)=7),"*","")</f>
      </c>
      <c r="AS90" s="31">
        <f>IF(OR(WEEKDAY($N$7)=1,WEEKDAY($N$7)=7),"*","")</f>
      </c>
      <c r="AT90" s="31">
        <f>IF(OR(WEEKDAY($O$7)=1,WEEKDAY($O$7)=7),"*","")</f>
      </c>
      <c r="AU90" s="31">
        <f>IF(OR(WEEKDAY($P$7)=1,WEEKDAY($P$7)=7),"*","")</f>
      </c>
      <c r="AV90" s="31">
        <f>IF(OR(WEEKDAY($Q$7)=1,WEEKDAY($Q$7)=7),"*","")</f>
      </c>
      <c r="AW90" s="31" t="str">
        <f>IF(OR(WEEKDAY($R$7)=1,WEEKDAY($R$7)=7),"*","")</f>
        <v>*</v>
      </c>
      <c r="AX90" s="31" t="str">
        <f>IF(OR(WEEKDAY($S$7)=1,WEEKDAY($S$7)=7),"*","")</f>
        <v>*</v>
      </c>
      <c r="AY90" s="31">
        <f>IF(OR(WEEKDAY($T$7)=1,WEEKDAY($T$7)=7),"*","")</f>
      </c>
      <c r="AZ90" s="31">
        <f>IF(OR(WEEKDAY($U$7)=1,WEEKDAY($U$7)=7),"*","")</f>
      </c>
      <c r="BA90" s="31">
        <f>IF(OR(WEEKDAY($V$7)=1,WEEKDAY($V$7)=7),"*","")</f>
      </c>
      <c r="BB90" s="31">
        <f>IF(OR(WEEKDAY($W$7)=1,WEEKDAY($W$7)=7),"*","")</f>
      </c>
      <c r="BC90" s="31">
        <f>IF(OR(WEEKDAY($X$7)=1,WEEKDAY($X$7)=7),"*","")</f>
      </c>
      <c r="BD90" s="31" t="str">
        <f>IF(OR(WEEKDAY($Y$7)=1,WEEKDAY($Y$7)=7),"*","")</f>
        <v>*</v>
      </c>
      <c r="BE90" s="31" t="str">
        <f>IF(OR(WEEKDAY($Z$7)=1,WEEKDAY($Z$7)=7),"*","")</f>
        <v>*</v>
      </c>
      <c r="BF90" s="31">
        <f>IF(OR(WEEKDAY($AA$7)=1,WEEKDAY($AA$7)=7),"*","")</f>
      </c>
      <c r="BG90" s="31">
        <f>IF(OR(WEEKDAY($AB$7)=1,WEEKDAY($AB$7)=7),"*","")</f>
      </c>
      <c r="BH90" s="31">
        <f>IF(OR(WEEKDAY($AC$7)=1,WEEKDAY($AC$7)=7),"*","")</f>
      </c>
      <c r="BI90" s="31">
        <f>IF(OR(WEEKDAY($AD$7)=1,WEEKDAY($AD$7)=7),"*","")</f>
      </c>
      <c r="BJ90" s="31">
        <f>IF($AE$7="","",IF(OR(WEEKDAY($AE$7)=1,WEEKDAY($AE$7)=7),"*",""))</f>
      </c>
      <c r="BK90" s="31" t="str">
        <f>IF($AF$7="","",IF(OR(WEEKDAY($AF$7)=1,WEEKDAY($AF$7)=7),"*",""))</f>
        <v>*</v>
      </c>
      <c r="BL90" s="31" t="str">
        <f>IF($AG$7="","",IF(OR(WEEKDAY($AG$7)=1,WEEKDAY($AG$7)=7),"*",""))</f>
        <v>*</v>
      </c>
      <c r="BM90" s="31">
        <f>IF($C$7="","",IF(OR(WEEKDAY($C$7)=1,WEEKDAY($C$7)=7),"*",""))</f>
      </c>
      <c r="BN90" s="31" t="str">
        <f>IF($D$7="","",IF(OR(WEEKDAY($D$7)=1,WEEKDAY($D$7)=7),"*",""))</f>
        <v>*</v>
      </c>
      <c r="BO90" s="31" t="str">
        <f>IF($E$7="","",IF(OR(WEEKDAY($E$7)=1,WEEKDAY($E$7)=7),"*",""))</f>
        <v>*</v>
      </c>
      <c r="BP90" s="31">
        <f>IF($F$7="","",IF(OR(WEEKDAY($F$7)=1,WEEKDAY($F$7)=7),"*",""))</f>
      </c>
      <c r="BQ90" s="31">
        <f>IF($G$7="","",IF(OR(WEEKDAY($G$7)=1,WEEKDAY($G$7)=7),"*",""))</f>
      </c>
      <c r="BR90" s="31">
        <f>IF($H$7="","",IF(OR(WEEKDAY($H$7)=1,WEEKDAY($H$7)=7),"*",""))</f>
      </c>
      <c r="BS90" s="31">
        <f>IF(OR(WEEKDAY($I$7)=1,WEEKDAY($I$7)=7),"*","")</f>
      </c>
      <c r="BT90" s="31">
        <f>IF(OR(WEEKDAY($J$7)=1,WEEKDAY($J$7)=7),"*","")</f>
      </c>
      <c r="BU90" s="31" t="str">
        <f>IF(OR(WEEKDAY($K$7)=1,WEEKDAY($K$7)=7),"*","")</f>
        <v>*</v>
      </c>
      <c r="BV90" s="31" t="str">
        <f>IF(OR(WEEKDAY($L$7)=1,WEEKDAY($L$7)=7),"*","")</f>
        <v>*</v>
      </c>
      <c r="BW90" s="31">
        <f>IF(OR(WEEKDAY($M$7)=1,WEEKDAY($M$7)=7),"*","")</f>
      </c>
      <c r="BX90" s="31">
        <f>IF(OR(WEEKDAY($N$7)=1,WEEKDAY($N$7)=7),"*","")</f>
      </c>
      <c r="BY90" s="48">
        <f>IF(OR(WEEKDAY($O$7)=1,WEEKDAY($O$7)=7),"*","")</f>
      </c>
      <c r="BZ90" s="31">
        <f>IF(OR(WEEKDAY($P$7)=1,WEEKDAY($P$7)=7),"*","")</f>
      </c>
      <c r="CA90" s="31">
        <f>IF(OR(WEEKDAY($Q$7)=1,WEEKDAY($Q$7)=7),"*","")</f>
      </c>
      <c r="CB90" s="31" t="str">
        <f>IF(OR(WEEKDAY($R$7)=1,WEEKDAY($R$7)=7),"*","")</f>
        <v>*</v>
      </c>
      <c r="CC90" s="31" t="str">
        <f>IF(OR(WEEKDAY($S$7)=1,WEEKDAY($S$7)=7),"*","")</f>
        <v>*</v>
      </c>
      <c r="CD90" s="31">
        <f>IF(OR(WEEKDAY($T$7)=1,WEEKDAY($T$7)=7),"*","")</f>
      </c>
      <c r="CE90" s="31">
        <f>IF(OR(WEEKDAY($U$7)=1,WEEKDAY($U$7)=7),"*","")</f>
      </c>
      <c r="CF90" s="36">
        <f>IF(OR(WEEKDAY($V$7)=1,WEEKDAY($V$7)=7),"*","")</f>
      </c>
      <c r="CG90" s="31">
        <f>IF(OR(WEEKDAY($W$7)=1,WEEKDAY($W$7)=7),"*","")</f>
      </c>
      <c r="CH90" s="31">
        <f>IF(OR(WEEKDAY($X$7)=1,WEEKDAY($X$7)=7),"*","")</f>
      </c>
      <c r="CI90" s="31" t="str">
        <f>IF(OR(WEEKDAY($Y$7)=1,WEEKDAY($Y$7)=7),"*","")</f>
        <v>*</v>
      </c>
      <c r="CJ90" s="31" t="str">
        <f>IF(OR(WEEKDAY($Z$7)=1,WEEKDAY($Z$7)=7),"*","")</f>
        <v>*</v>
      </c>
      <c r="CK90" s="31">
        <f>IF(OR(WEEKDAY($AA$7)=1,WEEKDAY($AA$7)=7),"*","")</f>
      </c>
      <c r="CL90" s="31">
        <f>IF(OR(WEEKDAY($AB$7)=1,WEEKDAY($AB$7)=7),"*","")</f>
      </c>
      <c r="CM90" s="31">
        <f>IF(OR(WEEKDAY($AC$7)=1,WEEKDAY($AC$7)=7),"*","")</f>
      </c>
      <c r="CN90" s="31">
        <f>IF(OR(WEEKDAY($AD$7)=1,WEEKDAY($AD$7)=7),"*","")</f>
      </c>
      <c r="CO90" s="31">
        <f>IF($AE$7="","",IF(OR(WEEKDAY($AE$7)=1,WEEKDAY($AE$7)=7),"*",""))</f>
      </c>
      <c r="CP90" s="31" t="str">
        <f>IF($AF$7="","",IF(OR(WEEKDAY($AF$7)=1,WEEKDAY($AF$7)=7),"*",""))</f>
        <v>*</v>
      </c>
      <c r="CQ90" s="31" t="str">
        <f>IF($AG$7="","",IF(OR(WEEKDAY($AG$7)=1,WEEKDAY($AG$7)=7),"*",""))</f>
        <v>*</v>
      </c>
      <c r="CR90" s="31">
        <f>IF($CT$79="","",IF(OR(WEEKDAY($CT$79)=1,WEEKDAY($CT$79)=7),"*",""))</f>
      </c>
      <c r="CS90" s="31">
        <f>IF($CU$79="","",IF(OR(WEEKDAY($CU$79)=1,WEEKDAY($CU$79)=7),"*",""))</f>
      </c>
      <c r="CT90" s="31">
        <f>IF(CT89="","",IF(OR(WEEKDAY($CV$79)=1,WEEKDAY($CV$79)=7),"*",""))</f>
      </c>
      <c r="CU90" s="31" t="str">
        <f>IF($CW$79="","",IF(OR(WEEKDAY($CW$79)=1,WEEKDAY($CW$79)=7),"*",""))</f>
        <v>*</v>
      </c>
      <c r="CV90" s="31">
        <f>IF(CV89="","",IF(OR(WEEKDAY($CX$79)=1,WEEKDAY($CX$79)=7),"*",""))</f>
      </c>
      <c r="CW90" s="31">
        <f>IF($CY$79="","",IF(OR(WEEKDAY($CY$79)=1,WEEKDAY($CY$79)=7),"*",""))</f>
      </c>
      <c r="CX90" s="31" t="str">
        <f>IF(OR(WEEKDAY($AN$7)=1,WEEKDAY($AN$7)=7),"*","")</f>
        <v>*</v>
      </c>
      <c r="CY90" s="31">
        <f>IF(OR(WEEKDAY($DA$79)=1,WEEKDAY($DA$79)=7),"*","")</f>
      </c>
      <c r="CZ90" s="31">
        <f>IF(OR(WEEKDAY($DB$79)=1,WEEKDAY($DB$79)=7),"*","")</f>
      </c>
      <c r="DA90" s="31">
        <f>IF(OR(WEEKDAY($DC$79)=1,WEEKDAY($DC$79)=7),"*","")</f>
      </c>
      <c r="DB90" s="31" t="str">
        <f>IF(OR(WEEKDAY($DD$79)=1,WEEKDAY($DD$79)=7),"*","")</f>
        <v>*</v>
      </c>
      <c r="DC90" s="31" t="str">
        <f>IF(OR(WEEKDAY($DE$79)=1,WEEKDAY($DE$79)=7),"*","")</f>
        <v>*</v>
      </c>
      <c r="DD90" s="31">
        <f>IF(OR(WEEKDAY($DF$79)=1,WEEKDAY($DF$79)=7),"*","")</f>
      </c>
      <c r="DE90" s="31">
        <f>IF(OR(WEEKDAY($DG$79)=1,WEEKDAY($DG$79)=7),"*","")</f>
      </c>
      <c r="DF90" s="31">
        <f>IF(OR(WEEKDAY($DH$79)=1,WEEKDAY($DH$79)=7),"*","")</f>
      </c>
      <c r="DG90" s="31">
        <f>IF(OR(WEEKDAY($DI$79)=1,WEEKDAY($DI$79)=7),"*","")</f>
      </c>
      <c r="DH90" s="31">
        <f>IF(OR(WEEKDAY($DJ$79)=1,WEEKDAY($DJ$79)=7),"*","")</f>
      </c>
      <c r="DI90" s="32">
        <f>IF($G$2=1999,"*","")</f>
      </c>
      <c r="DJ90" s="32">
        <f>IF($G$2=1999,"*","")</f>
      </c>
      <c r="DK90" s="36">
        <f>IF(OR(WEEKDAY($DM$79)=1,WEEKDAY($DM$79)=7),"*","")</f>
      </c>
      <c r="DL90" s="31">
        <f>IF(OR(WEEKDAY($DN$79)=1,WEEKDAY($DN$79)=7),"*","")</f>
      </c>
      <c r="DM90" s="31">
        <f>IF(OR(WEEKDAY($DO$79)=1,WEEKDAY($DO$79)=7),"*","")</f>
      </c>
      <c r="DN90" s="32">
        <f>IF($G$2=1999,"*","")</f>
      </c>
      <c r="DO90" s="31">
        <f>IF(OR(WEEKDAY($DQ$79)=1,WEEKDAY($DQ$79)=7),"*","")</f>
      </c>
      <c r="DP90" s="31" t="str">
        <f>IF(OR(WEEKDAY($DR$79)=1,WEEKDAY($DR$79)=7),"*","")</f>
        <v>*</v>
      </c>
      <c r="DQ90" s="31" t="str">
        <f>IF(OR(WEEKDAY($DS$79)=1,WEEKDAY($DS$79)=7),"*","")</f>
        <v>*</v>
      </c>
      <c r="DR90" s="31">
        <f>IF(OR(WEEKDAY($DT$79)=1,WEEKDAY($DT$79)=7),"*","")</f>
      </c>
      <c r="DS90" s="31">
        <f>IF(OR(WEEKDAY($DU$79)=1,WEEKDAY($DU$79)=7),"*","")</f>
      </c>
      <c r="DT90" s="31">
        <f>IF($DV$79="","",IF(OR(WEEKDAY($DV$79)=1,WEEKDAY($DV$79)=7),"*",""))</f>
      </c>
      <c r="DU90" s="31" t="e">
        <f>IF(#REF!="","",IF(OR(WEEKDAY(#REF!)=1,WEEKDAY(#REF!)=7),"*",""))</f>
        <v>#REF!</v>
      </c>
      <c r="DV90" s="31" t="e">
        <f>IF(#REF!="","",IF(OR(WEEKDAY(#REF!)=1,WEEKDAY(#REF!)=7),"*",""))</f>
        <v>#REF!</v>
      </c>
    </row>
    <row r="91" spans="1:126" ht="15" hidden="1" thickBot="1">
      <c r="A91" s="188" t="e">
        <f>IF($E$2="",IF(MONTH(#REF!)=12,DATE(YEAR(#REF!)+1,1,1),DATE(YEAR(#REF!),MONTH(#REF!)+1,DAY(1))),DATE($E$2,CR13+1,1))</f>
        <v>#REF!</v>
      </c>
      <c r="B91" s="30" t="s">
        <v>11</v>
      </c>
      <c r="C91" s="33">
        <f>IF(OR(WEEKDAY($J$7)=1,WEEKDAY($J$7)=7),"*",IF($G$2=2000,"*",""))</f>
      </c>
      <c r="D91" s="31" t="str">
        <f>IF($D$7="","",IF(OR(WEEKDAY($D$7)=1,WEEKDAY($D$7)=7),"*",""))</f>
        <v>*</v>
      </c>
      <c r="E91" s="31" t="str">
        <f>IF($E$7="","",IF(OR(WEEKDAY($E$7)=1,WEEKDAY($E$7)=7),"*",""))</f>
        <v>*</v>
      </c>
      <c r="F91" s="31">
        <f>IF($F$7="","",IF(OR(WEEKDAY($F$7)=1,WEEKDAY($F$7)=7),"*",""))</f>
      </c>
      <c r="G91" s="33">
        <f>IF(OR(WEEKDAY($J$7)=1,WEEKDAY($J$7)=7),"*",IF($G$2=2000,"*",""))</f>
      </c>
      <c r="H91" s="31">
        <f>IF($H$7="","",IF(OR(WEEKDAY($H$7)=1,WEEKDAY($H$7)=7),"*",""))</f>
      </c>
      <c r="I91" s="31">
        <f>IF(OR(WEEKDAY($I$7)=1,WEEKDAY($I$7)=7),"*","")</f>
      </c>
      <c r="J91" s="31">
        <f>IF(OR(WEEKDAY($J$7)=1,WEEKDAY($J$7)=7),"*","")</f>
      </c>
      <c r="K91" s="31" t="str">
        <f>IF(OR(WEEKDAY($K$7)=1,WEEKDAY($K$7)=7),"*","")</f>
        <v>*</v>
      </c>
      <c r="L91" s="32">
        <f>IF($G$2=1999,"*","")</f>
      </c>
      <c r="M91" s="31">
        <f>IF(OR(WEEKDAY($M$7)=1,WEEKDAY($M$7)=7),"*","")</f>
      </c>
      <c r="N91" s="31">
        <f>IF(OR(WEEKDAY($N$7)=1,WEEKDAY($N$7)=7),"*","")</f>
      </c>
      <c r="O91" s="31">
        <f>IF(OR(WEEKDAY($O$7)=1,WEEKDAY($O$7)=7),"*","")</f>
      </c>
      <c r="P91" s="31">
        <f>IF(OR(WEEKDAY($P$7)=1,WEEKDAY($P$7)=7),"*","")</f>
      </c>
      <c r="Q91" s="31">
        <f>IF(OR(WEEKDAY($Q$7)=1,WEEKDAY($Q$7)=7),"*","")</f>
      </c>
      <c r="R91" s="31" t="str">
        <f>IF(OR(WEEKDAY($R$7)=1,WEEKDAY($R$7)=7),"*","")</f>
        <v>*</v>
      </c>
      <c r="S91" s="33">
        <f>IF(OR(WEEKDAY($J$7)=1,WEEKDAY($J$7)=7),"*",IF($G$2=2000,"*",""))</f>
      </c>
      <c r="T91" s="31">
        <f>IF(OR(WEEKDAY($T$7)=1,WEEKDAY($T$7)=7),"*","")</f>
      </c>
      <c r="U91" s="31">
        <f>IF(OR(WEEKDAY($U$7)=1,WEEKDAY($U$7)=7),"*","")</f>
      </c>
      <c r="V91" s="38">
        <f>IF($G$2=2000,"Open",IF(OR(WEEKDAY(V78)=1,WEEKDAY(V78)=7),"*",""))</f>
      </c>
      <c r="W91" s="31">
        <f>IF(OR(WEEKDAY($W$7)=1,WEEKDAY($W$7)=7),"*","")</f>
      </c>
      <c r="X91" s="31">
        <f>IF(OR(WEEKDAY($X$7)=1,WEEKDAY($X$7)=7),"*","")</f>
      </c>
      <c r="Y91" s="31" t="str">
        <f>IF(OR(WEEKDAY($Y$7)=1,WEEKDAY($Y$7)=7),"*","")</f>
        <v>*</v>
      </c>
      <c r="Z91" s="31" t="str">
        <f>IF(OR(WEEKDAY($Z$7)=1,WEEKDAY($Z$7)=7),"*","")</f>
        <v>*</v>
      </c>
      <c r="AA91" s="31">
        <f>IF(OR(WEEKDAY($AA$7)=1,WEEKDAY($AA$7)=7),"*","")</f>
      </c>
      <c r="AB91" s="31">
        <f>IF(OR(WEEKDAY($AB$7)=1,WEEKDAY($AB$7)=7),"*","")</f>
      </c>
      <c r="AC91" s="31">
        <f>IF(OR(WEEKDAY($AC$7)=1,WEEKDAY($AC$7)=7),"*","")</f>
      </c>
      <c r="AD91" s="31">
        <f>IF(OR(WEEKDAY($AD$7)=1,WEEKDAY($AD$7)=7),"*","")</f>
      </c>
      <c r="AE91" s="31">
        <f>IF($AE$7="","",IF(OR(WEEKDAY($AE$7)=1,WEEKDAY($AE$7)=7),"*",""))</f>
      </c>
      <c r="AF91" s="31" t="str">
        <f>IF($AF$7="","",IF(OR(WEEKDAY($AF$7)=1,WEEKDAY($AF$7)=7),"*",""))</f>
        <v>*</v>
      </c>
      <c r="AG91" s="31" t="str">
        <f>IF($AG$7="","",IF(OR(WEEKDAY($AG$7)=1,WEEKDAY($AG$7)=7),"*",""))</f>
        <v>*</v>
      </c>
      <c r="AH91" s="31">
        <f>IF($C$7="","",IF(OR(WEEKDAY($C$7)=1,WEEKDAY($C$7)=7),"*",""))</f>
      </c>
      <c r="AI91" s="31" t="str">
        <f>IF($D$7="","",IF(OR(WEEKDAY($D$7)=1,WEEKDAY($D$7)=7),"*",""))</f>
        <v>*</v>
      </c>
      <c r="AJ91" s="31" t="str">
        <f>IF($E$7="","",IF(OR(WEEKDAY($E$7)=1,WEEKDAY($E$7)=7),"*",""))</f>
        <v>*</v>
      </c>
      <c r="AK91" s="31">
        <f>IF($F$7="","",IF(OR(WEEKDAY($F$7)=1,WEEKDAY($F$7)=7),"*",""))</f>
      </c>
      <c r="AL91" s="31">
        <f>IF($G$7="","",IF(OR(WEEKDAY($G$7)=1,WEEKDAY($G$7)=7),"*",""))</f>
      </c>
      <c r="AM91" s="31">
        <f>IF($H$7="","",IF(OR(WEEKDAY($H$7)=1,WEEKDAY($H$7)=7),"*",""))</f>
      </c>
      <c r="AN91" s="31">
        <f>IF(OR(WEEKDAY($I$7)=1,WEEKDAY($I$7)=7),"*","")</f>
      </c>
      <c r="AO91" s="31">
        <f>IF(OR(WEEKDAY($J$7)=1,WEEKDAY($J$7)=7),"*","")</f>
      </c>
      <c r="AP91" s="31" t="str">
        <f>IF(OR(WEEKDAY($K$7)=1,WEEKDAY($K$7)=7),"*","")</f>
        <v>*</v>
      </c>
      <c r="AQ91" s="31" t="str">
        <f>IF(OR(WEEKDAY($L$7)=1,WEEKDAY($L$7)=7),"*","")</f>
        <v>*</v>
      </c>
      <c r="AR91" s="31">
        <f>IF(OR(WEEKDAY($M$7)=1,WEEKDAY($M$7)=7),"*","")</f>
      </c>
      <c r="AS91" s="31">
        <f>IF(OR(WEEKDAY($N$7)=1,WEEKDAY($N$7)=7),"*","")</f>
      </c>
      <c r="AT91" s="31">
        <f>IF(OR(WEEKDAY($O$7)=1,WEEKDAY($O$7)=7),"*","")</f>
      </c>
      <c r="AU91" s="31">
        <f>IF(OR(WEEKDAY($P$7)=1,WEEKDAY($P$7)=7),"*","")</f>
      </c>
      <c r="AV91" s="31">
        <f>IF(OR(WEEKDAY($Q$7)=1,WEEKDAY($Q$7)=7),"*","")</f>
      </c>
      <c r="AW91" s="31" t="str">
        <f>IF(OR(WEEKDAY($R$7)=1,WEEKDAY($R$7)=7),"*","")</f>
        <v>*</v>
      </c>
      <c r="AX91" s="31" t="str">
        <f>IF(OR(WEEKDAY($S$7)=1,WEEKDAY($S$7)=7),"*","")</f>
        <v>*</v>
      </c>
      <c r="AY91" s="31">
        <f>IF(OR(WEEKDAY($T$7)=1,WEEKDAY($T$7)=7),"*","")</f>
      </c>
      <c r="AZ91" s="31">
        <f>IF(OR(WEEKDAY($U$7)=1,WEEKDAY($U$7)=7),"*","")</f>
      </c>
      <c r="BA91" s="38">
        <f>IF($G$2=2000,"Open",IF(OR(WEEKDAY(BA78)=1,WEEKDAY(BA78)=7),"*",""))</f>
      </c>
      <c r="BB91" s="31">
        <f>IF(OR(WEEKDAY($W$7)=1,WEEKDAY($W$7)=7),"*","")</f>
      </c>
      <c r="BC91" s="31">
        <f>IF(OR(WEEKDAY($X$7)=1,WEEKDAY($X$7)=7),"*","")</f>
      </c>
      <c r="BD91" s="31" t="str">
        <f>IF(OR(WEEKDAY($Y$7)=1,WEEKDAY($Y$7)=7),"*","")</f>
        <v>*</v>
      </c>
      <c r="BE91" s="31" t="str">
        <f>IF(OR(WEEKDAY($Z$7)=1,WEEKDAY($Z$7)=7),"*","")</f>
        <v>*</v>
      </c>
      <c r="BF91" s="31">
        <f>IF(OR(WEEKDAY($AA$7)=1,WEEKDAY($AA$7)=7),"*","")</f>
      </c>
      <c r="BG91" s="31">
        <f>IF(OR(WEEKDAY($AB$7)=1,WEEKDAY($AB$7)=7),"*","")</f>
      </c>
      <c r="BH91" s="31">
        <f>IF(OR(WEEKDAY($AC$7)=1,WEEKDAY($AC$7)=7),"*","")</f>
      </c>
      <c r="BI91" s="31">
        <f>IF(OR(WEEKDAY($AD$7)=1,WEEKDAY($AD$7)=7),"*","")</f>
      </c>
      <c r="BJ91" s="31">
        <f>IF($AE$7="","",IF(OR(WEEKDAY($AE$7)=1,WEEKDAY($AE$7)=7),"*",""))</f>
      </c>
      <c r="BK91" s="31" t="str">
        <f>IF($AF$7="","",IF(OR(WEEKDAY($AF$7)=1,WEEKDAY($AF$7)=7),"*",""))</f>
        <v>*</v>
      </c>
      <c r="BL91" s="31" t="str">
        <f>IF($AG$7="","",IF(OR(WEEKDAY($AG$7)=1,WEEKDAY($AG$7)=7),"*",""))</f>
        <v>*</v>
      </c>
      <c r="BM91" s="31">
        <f>IF($C$7="","",IF(OR(WEEKDAY($C$7)=1,WEEKDAY($C$7)=7),"*",""))</f>
      </c>
      <c r="BN91" s="31" t="str">
        <f>IF($D$7="","",IF(OR(WEEKDAY($D$7)=1,WEEKDAY($D$7)=7),"*",""))</f>
        <v>*</v>
      </c>
      <c r="BO91" s="31" t="str">
        <f>IF($E$7="","",IF(OR(WEEKDAY($E$7)=1,WEEKDAY($E$7)=7),"*",""))</f>
        <v>*</v>
      </c>
      <c r="BP91" s="31">
        <f>IF($F$7="","",IF(OR(WEEKDAY($F$7)=1,WEEKDAY($F$7)=7),"*",""))</f>
      </c>
      <c r="BQ91" s="31">
        <f>IF($G$7="","",IF(OR(WEEKDAY($G$7)=1,WEEKDAY($G$7)=7),"*",""))</f>
      </c>
      <c r="BR91" s="31">
        <f>IF($H$7="","",IF(OR(WEEKDAY($H$7)=1,WEEKDAY($H$7)=7),"*",""))</f>
      </c>
      <c r="BS91" s="31">
        <f>IF(OR(WEEKDAY($I$7)=1,WEEKDAY($I$7)=7),"*","")</f>
      </c>
      <c r="BT91" s="31">
        <f>IF(OR(WEEKDAY($J$7)=1,WEEKDAY($J$7)=7),"*","")</f>
      </c>
      <c r="BU91" s="31" t="str">
        <f>IF(OR(WEEKDAY($K$7)=1,WEEKDAY($K$7)=7),"*","")</f>
        <v>*</v>
      </c>
      <c r="BV91" s="31" t="str">
        <f>IF(OR(WEEKDAY($L$7)=1,WEEKDAY($L$7)=7),"*","")</f>
        <v>*</v>
      </c>
      <c r="BW91" s="31">
        <f>IF(OR(WEEKDAY($M$7)=1,WEEKDAY($M$7)=7),"*","")</f>
      </c>
      <c r="BX91" s="31">
        <f>IF(OR(WEEKDAY($N$7)=1,WEEKDAY($N$7)=7),"*","")</f>
      </c>
      <c r="BY91" s="31">
        <f>IF(OR(WEEKDAY($O$7)=1,WEEKDAY($O$7)=7),"*","")</f>
      </c>
      <c r="BZ91" s="31">
        <f>IF(OR(WEEKDAY($P$7)=1,WEEKDAY($P$7)=7),"*","")</f>
      </c>
      <c r="CA91" s="31">
        <f>IF(OR(WEEKDAY($Q$7)=1,WEEKDAY($Q$7)=7),"*","")</f>
      </c>
      <c r="CB91" s="31" t="str">
        <f>IF(OR(WEEKDAY($R$7)=1,WEEKDAY($R$7)=7),"*","")</f>
        <v>*</v>
      </c>
      <c r="CC91" s="31" t="str">
        <f>IF(OR(WEEKDAY($S$7)=1,WEEKDAY($S$7)=7),"*","")</f>
        <v>*</v>
      </c>
      <c r="CD91" s="31">
        <f>IF(OR(WEEKDAY($T$7)=1,WEEKDAY($T$7)=7),"*","")</f>
      </c>
      <c r="CE91" s="31">
        <f>IF(OR(WEEKDAY($U$7)=1,WEEKDAY($U$7)=7),"*","")</f>
      </c>
      <c r="CF91" s="36">
        <f>IF(OR(WEEKDAY($V$7)=1,WEEKDAY($V$7)=7),"*","")</f>
      </c>
      <c r="CG91" s="31">
        <f>IF(OR(WEEKDAY($W$7)=1,WEEKDAY($W$7)=7),"*","")</f>
      </c>
      <c r="CH91" s="33">
        <f>IF(OR(WEEKDAY($J$7)=1,WEEKDAY($J$7)=7),"*",IF($G$2=2000,"*",""))</f>
      </c>
      <c r="CI91" s="31" t="str">
        <f>IF(OR(WEEKDAY($Y$7)=1,WEEKDAY($Y$7)=7),"*","")</f>
        <v>*</v>
      </c>
      <c r="CJ91" s="31" t="str">
        <f>IF(OR(WEEKDAY($Z$7)=1,WEEKDAY($Z$7)=7),"*","")</f>
        <v>*</v>
      </c>
      <c r="CK91" s="31">
        <f>IF(OR(WEEKDAY($AA$7)=1,WEEKDAY($AA$7)=7),"*","")</f>
      </c>
      <c r="CL91" s="31">
        <f>IF(OR(WEEKDAY($AB$7)=1,WEEKDAY($AB$7)=7),"*","")</f>
      </c>
      <c r="CM91" s="31">
        <f>IF(OR(WEEKDAY($AC$7)=1,WEEKDAY($AC$7)=7),"*","")</f>
      </c>
      <c r="CN91" s="31">
        <f>IF(OR(WEEKDAY($AD$7)=1,WEEKDAY($AD$7)=7),"*","")</f>
      </c>
      <c r="CO91" s="32">
        <f>IF($G$2=1999,"*","")</f>
      </c>
      <c r="CP91" s="32">
        <f>IF($G$2=1999,"*","")</f>
      </c>
      <c r="CQ91" s="32">
        <f>IF($G$2=1999,"*","")</f>
      </c>
      <c r="CR91" s="31">
        <f>IF($CT$79="","",IF(OR(WEEKDAY($CT$79)=1,WEEKDAY($CT$79)=7),"*",""))</f>
      </c>
      <c r="CS91" s="31">
        <f>IF($CU$79="","",IF(OR(WEEKDAY($CU$79)=1,WEEKDAY($CU$79)=7),"*",""))</f>
      </c>
      <c r="CT91" s="31">
        <f>IF(CT90="","",IF(OR(WEEKDAY($CV$79)=1,WEEKDAY($CV$79)=7),"*",""))</f>
      </c>
      <c r="CU91" s="31" t="str">
        <f>IF($CW$79="","",IF(OR(WEEKDAY($CW$79)=1,WEEKDAY($CW$79)=7),"*",""))</f>
        <v>*</v>
      </c>
      <c r="CV91" s="31">
        <f>IF(CV90="","",IF(OR(WEEKDAY($CX$79)=1,WEEKDAY($CX$79)=7),"*",""))</f>
      </c>
      <c r="CW91" s="31">
        <f>IF($CY$79="","",IF(OR(WEEKDAY($CY$79)=1,WEEKDAY($CY$79)=7),"*",""))</f>
      </c>
      <c r="CX91" s="31" t="str">
        <f>IF(OR(WEEKDAY($AN$7)=1,WEEKDAY($AN$7)=7),"*","")</f>
        <v>*</v>
      </c>
      <c r="CY91" s="31">
        <f>IF(OR(WEEKDAY($DA$79)=1,WEEKDAY($DA$79)=7),"*","")</f>
      </c>
      <c r="CZ91" s="31">
        <f>IF(OR(WEEKDAY($DB$79)=1,WEEKDAY($DB$79)=7),"*","")</f>
      </c>
      <c r="DA91" s="31">
        <f>IF(OR(WEEKDAY($DC$79)=1,WEEKDAY($DC$79)=7),"*","")</f>
      </c>
      <c r="DB91" s="31" t="str">
        <f>IF(OR(WEEKDAY($DD$79)=1,WEEKDAY($DD$79)=7),"*","")</f>
        <v>*</v>
      </c>
      <c r="DC91" s="31" t="str">
        <f>IF(OR(WEEKDAY($DE$79)=1,WEEKDAY($DE$79)=7),"*","")</f>
        <v>*</v>
      </c>
      <c r="DD91" s="31">
        <f>IF(OR(WEEKDAY($DF$79)=1,WEEKDAY($DF$79)=7),"*","")</f>
      </c>
      <c r="DE91" s="31">
        <f>IF(OR(WEEKDAY($DG$79)=1,WEEKDAY($DG$79)=7),"*","")</f>
      </c>
      <c r="DF91" s="31">
        <f>IF(OR(WEEKDAY($DH$79)=1,WEEKDAY($DH$79)=7),"*","")</f>
      </c>
      <c r="DG91" s="31">
        <f>IF(OR(WEEKDAY($DI$79)=1,WEEKDAY($DI$79)=7),"*","")</f>
      </c>
      <c r="DH91" s="31">
        <f>IF(OR(WEEKDAY($DJ$79)=1,WEEKDAY($DJ$79)=7),"*","")</f>
      </c>
      <c r="DI91" s="32">
        <f>IF($G$2=1999,"*","")</f>
      </c>
      <c r="DJ91" s="31" t="str">
        <f>IF(OR(WEEKDAY($DL$79)=1,WEEKDAY($DL$79)=7),"*","")</f>
        <v>*</v>
      </c>
      <c r="DK91" s="36">
        <f>IF(OR(WEEKDAY($DM$79)=1,WEEKDAY($DM$79)=7),"*","")</f>
      </c>
      <c r="DL91" s="31">
        <f>IF(OR(WEEKDAY($DN$79)=1,WEEKDAY($DN$79)=7),"*","")</f>
      </c>
      <c r="DM91" s="31">
        <f>IF(OR(WEEKDAY($DO$79)=1,WEEKDAY($DO$79)=7),"*","")</f>
      </c>
      <c r="DN91" s="31">
        <f>IF(OR(WEEKDAY($DP$79)=1,WEEKDAY($DP$79)=7),"*","")</f>
      </c>
      <c r="DO91" s="31">
        <f>IF(OR(WEEKDAY($DQ$79)=1,WEEKDAY($DQ$79)=7),"*","")</f>
      </c>
      <c r="DP91" s="31" t="str">
        <f>IF(OR(WEEKDAY($DR$79)=1,WEEKDAY($DR$79)=7),"*","")</f>
        <v>*</v>
      </c>
      <c r="DQ91" s="31" t="str">
        <f>IF(OR(WEEKDAY($DS$79)=1,WEEKDAY($DS$79)=7),"*","")</f>
        <v>*</v>
      </c>
      <c r="DR91" s="38" t="str">
        <f>IF($G$2=2000,"Open",IF(OR(WEEKDAY(DR78)=1,WEEKDAY(DR78)=7),"*",""))</f>
        <v>*</v>
      </c>
      <c r="DS91" s="31">
        <f>IF(OR(WEEKDAY($DU$79)=1,WEEKDAY($DU$79)=7),"*","")</f>
      </c>
      <c r="DT91" s="31">
        <f>IF($DV$79="","",IF(OR(WEEKDAY($DV$79)=1,WEEKDAY($DV$79)=7),"*",""))</f>
      </c>
      <c r="DU91" s="31" t="e">
        <f>IF(#REF!="","",IF(OR(WEEKDAY(#REF!)=1,WEEKDAY(#REF!)=7),"*",""))</f>
        <v>#REF!</v>
      </c>
      <c r="DV91" s="31" t="e">
        <f>IF(#REF!="","",IF(OR(WEEKDAY(#REF!)=1,WEEKDAY(#REF!)=7),"*",""))</f>
        <v>#REF!</v>
      </c>
    </row>
    <row r="92" spans="1:126" ht="15" hidden="1" thickBot="1">
      <c r="A92" s="188" t="e">
        <f>IF($E$2="",IF(MONTH(#REF!)=12,DATE(YEAR(#REF!)+1,1,1),DATE(YEAR(#REF!),MONTH(#REF!)+1,DAY(1))),DATE($E$2,CR14+1,1))</f>
        <v>#REF!</v>
      </c>
      <c r="B92" s="39" t="s">
        <v>12</v>
      </c>
      <c r="C92" s="33">
        <f>IF(OR(WEEKDAY($J$7)=1,WEEKDAY($J$7)=7),"*",IF($G$2=2000,"*",""))</f>
      </c>
      <c r="D92" s="33">
        <f>IF(OR(WEEKDAY($J$7)=1,WEEKDAY($J$7)=7),"*",IF($G$2=2000,"*",""))</f>
      </c>
      <c r="E92" s="33">
        <f>IF(OR(WEEKDAY($J$7)=1,WEEKDAY($J$7)=7),"*",IF($G$2=2000,"*",""))</f>
      </c>
      <c r="F92" s="31">
        <f>IF($F$7="","",IF(OR(WEEKDAY($F$7)=1,WEEKDAY($F$7)=7),"*",""))</f>
      </c>
      <c r="G92" s="31">
        <f>IF($G$7="","",IF(OR(WEEKDAY($G$7)=1,WEEKDAY($G$7)=7),"*",""))</f>
      </c>
      <c r="H92" s="38">
        <f>IF($G$2=2000,"Open",IF(OR(WEEKDAY(H79)=1,WEEKDAY(H79)=7),"*",""))</f>
      </c>
      <c r="I92" s="31">
        <f>IF(OR(WEEKDAY($I$7)=1,WEEKDAY($I$7)=7),"*","")</f>
      </c>
      <c r="J92" s="31">
        <f>IF(OR(WEEKDAY($J$7)=1,WEEKDAY($J$7)=7),"*","")</f>
      </c>
      <c r="K92" s="31" t="str">
        <f>IF(OR(WEEKDAY($K$7)=1,WEEKDAY($K$7)=7),"*","")</f>
        <v>*</v>
      </c>
      <c r="L92" s="31" t="str">
        <f>IF(OR(WEEKDAY($L$7)=1,WEEKDAY($L$7)=7),"*","")</f>
        <v>*</v>
      </c>
      <c r="M92" s="31">
        <f>IF(OR(WEEKDAY($M$7)=1,WEEKDAY($M$7)=7),"*","")</f>
      </c>
      <c r="N92" s="31">
        <f>IF(OR(WEEKDAY($N$7)=1,WEEKDAY($N$7)=7),"*","")</f>
      </c>
      <c r="O92" s="31">
        <f>IF(OR(WEEKDAY($O$7)=1,WEEKDAY($O$7)=7),"*","")</f>
      </c>
      <c r="P92" s="31">
        <f>IF(OR(WEEKDAY($P$7)=1,WEEKDAY($P$7)=7),"*","")</f>
      </c>
      <c r="Q92" s="31">
        <f>IF(OR(WEEKDAY($Q$7)=1,WEEKDAY($Q$7)=7),"*","")</f>
      </c>
      <c r="R92" s="31" t="str">
        <f>IF(OR(WEEKDAY($R$7)=1,WEEKDAY($R$7)=7),"*","")</f>
        <v>*</v>
      </c>
      <c r="S92" s="31" t="str">
        <f>IF(OR(WEEKDAY($S$7)=1,WEEKDAY($S$7)=7),"*","")</f>
        <v>*</v>
      </c>
      <c r="T92" s="31">
        <f>IF(OR(WEEKDAY($T$7)=1,WEEKDAY($T$7)=7),"*","")</f>
      </c>
      <c r="U92" s="31">
        <f>IF(OR(WEEKDAY($U$7)=1,WEEKDAY($U$7)=7),"*","")</f>
      </c>
      <c r="V92" s="31">
        <f>IF(OR(WEEKDAY($V$7)=1,WEEKDAY($V$7)=7),"*","")</f>
      </c>
      <c r="W92" s="31">
        <f>IF(OR(WEEKDAY($W$7)=1,WEEKDAY($W$7)=7),"*","")</f>
      </c>
      <c r="X92" s="31">
        <f>IF(OR(WEEKDAY($X$7)=1,WEEKDAY($X$7)=7),"*","")</f>
      </c>
      <c r="Y92" s="31" t="str">
        <f>IF(OR(WEEKDAY($Y$7)=1,WEEKDAY($Y$7)=7),"*","")</f>
        <v>*</v>
      </c>
      <c r="Z92" s="31" t="str">
        <f>IF(OR(WEEKDAY($Z$7)=1,WEEKDAY($Z$7)=7),"*","")</f>
        <v>*</v>
      </c>
      <c r="AA92" s="31">
        <f>IF(OR(WEEKDAY($AA$7)=1,WEEKDAY($AA$7)=7),"*","")</f>
      </c>
      <c r="AB92" s="31">
        <f>IF(OR(WEEKDAY($AB$7)=1,WEEKDAY($AB$7)=7),"*","")</f>
      </c>
      <c r="AC92" s="31">
        <f>IF(OR(WEEKDAY($AC$7)=1,WEEKDAY($AC$7)=7),"*","")</f>
      </c>
      <c r="AD92" s="31">
        <f>IF(OR(WEEKDAY($AD$7)=1,WEEKDAY($AD$7)=7),"*","")</f>
      </c>
      <c r="AE92" s="31">
        <f>IF($AE$7="","",IF(OR(WEEKDAY($AE$7)=1,WEEKDAY($AE$7)=7),"*",""))</f>
      </c>
      <c r="AF92" s="31" t="str">
        <f>IF($AF$7="","",IF(OR(WEEKDAY($AF$7)=1,WEEKDAY($AF$7)=7),"*",""))</f>
        <v>*</v>
      </c>
      <c r="AG92" s="31" t="str">
        <f>IF($AG$7="","",IF(OR(WEEKDAY($AG$7)=1,WEEKDAY($AG$7)=7),"*",""))</f>
        <v>*</v>
      </c>
      <c r="AH92" s="31">
        <f>IF($C$7="","",IF(OR(WEEKDAY($C$7)=1,WEEKDAY($C$7)=7),"*",""))</f>
      </c>
      <c r="AI92" s="31" t="str">
        <f>IF($D$7="","",IF(OR(WEEKDAY($D$7)=1,WEEKDAY($D$7)=7),"*",""))</f>
        <v>*</v>
      </c>
      <c r="AJ92" s="31" t="str">
        <f>IF($E$7="","",IF(OR(WEEKDAY($E$7)=1,WEEKDAY($E$7)=7),"*",""))</f>
        <v>*</v>
      </c>
      <c r="AK92" s="31">
        <f>IF($F$7="","",IF(OR(WEEKDAY($F$7)=1,WEEKDAY($F$7)=7),"*",""))</f>
      </c>
      <c r="AL92" s="31">
        <f>IF($G$7="","",IF(OR(WEEKDAY($G$7)=1,WEEKDAY($G$7)=7),"*",""))</f>
      </c>
      <c r="AM92" s="31">
        <f>IF($H$7="","",IF(OR(WEEKDAY($H$7)=1,WEEKDAY($H$7)=7),"*",""))</f>
      </c>
      <c r="AN92" s="31">
        <f>IF(OR(WEEKDAY($I$7)=1,WEEKDAY($I$7)=7),"*","")</f>
      </c>
      <c r="AO92" s="31">
        <f>IF(OR(WEEKDAY($J$7)=1,WEEKDAY($J$7)=7),"*","")</f>
      </c>
      <c r="AP92" s="31" t="str">
        <f>IF(OR(WEEKDAY($K$7)=1,WEEKDAY($K$7)=7),"*","")</f>
        <v>*</v>
      </c>
      <c r="AQ92" s="31" t="str">
        <f>IF(OR(WEEKDAY($L$7)=1,WEEKDAY($L$7)=7),"*","")</f>
        <v>*</v>
      </c>
      <c r="AR92" s="31">
        <f>IF(OR(WEEKDAY($M$7)=1,WEEKDAY($M$7)=7),"*","")</f>
      </c>
      <c r="AS92" s="31">
        <f>IF(OR(WEEKDAY($N$7)=1,WEEKDAY($N$7)=7),"*","")</f>
      </c>
      <c r="AT92" s="31">
        <f>IF(OR(WEEKDAY($O$7)=1,WEEKDAY($O$7)=7),"*","")</f>
      </c>
      <c r="AU92" s="31">
        <f>IF(OR(WEEKDAY($P$7)=1,WEEKDAY($P$7)=7),"*","")</f>
      </c>
      <c r="AV92" s="31">
        <f>IF(OR(WEEKDAY($Q$7)=1,WEEKDAY($Q$7)=7),"*","")</f>
      </c>
      <c r="AW92" s="31" t="str">
        <f>IF(OR(WEEKDAY($R$7)=1,WEEKDAY($R$7)=7),"*","")</f>
        <v>*</v>
      </c>
      <c r="AX92" s="31" t="str">
        <f>IF(OR(WEEKDAY($S$7)=1,WEEKDAY($S$7)=7),"*","")</f>
        <v>*</v>
      </c>
      <c r="AY92" s="31">
        <f>IF(OR(WEEKDAY($T$7)=1,WEEKDAY($T$7)=7),"*","")</f>
      </c>
      <c r="AZ92" s="31">
        <f>IF(OR(WEEKDAY($U$7)=1,WEEKDAY($U$7)=7),"*","")</f>
      </c>
      <c r="BA92" s="31">
        <f>IF(OR(WEEKDAY($V$7)=1,WEEKDAY($V$7)=7),"*","")</f>
      </c>
      <c r="BB92" s="31">
        <f>IF(OR(WEEKDAY($W$7)=1,WEEKDAY($W$7)=7),"*","")</f>
      </c>
      <c r="BC92" s="31">
        <f>IF(OR(WEEKDAY($X$7)=1,WEEKDAY($X$7)=7),"*","")</f>
      </c>
      <c r="BD92" s="31" t="str">
        <f>IF(OR(WEEKDAY($Y$7)=1,WEEKDAY($Y$7)=7),"*","")</f>
        <v>*</v>
      </c>
      <c r="BE92" s="31" t="str">
        <f>IF(OR(WEEKDAY($Z$7)=1,WEEKDAY($Z$7)=7),"*","")</f>
        <v>*</v>
      </c>
      <c r="BF92" s="31">
        <f>IF(OR(WEEKDAY($AA$7)=1,WEEKDAY($AA$7)=7),"*","")</f>
      </c>
      <c r="BG92" s="31">
        <f>IF(OR(WEEKDAY($AB$7)=1,WEEKDAY($AB$7)=7),"*","")</f>
      </c>
      <c r="BH92" s="31">
        <f>IF(OR(WEEKDAY($AC$7)=1,WEEKDAY($AC$7)=7),"*","")</f>
      </c>
      <c r="BI92" s="31">
        <f>IF(OR(WEEKDAY($AD$7)=1,WEEKDAY($AD$7)=7),"*","")</f>
      </c>
      <c r="BJ92" s="31">
        <f>IF($AE$7="","",IF(OR(WEEKDAY($AE$7)=1,WEEKDAY($AE$7)=7),"*",""))</f>
      </c>
      <c r="BK92" s="31" t="str">
        <f>IF($AF$7="","",IF(OR(WEEKDAY($AF$7)=1,WEEKDAY($AF$7)=7),"*",""))</f>
        <v>*</v>
      </c>
      <c r="BL92" s="31" t="str">
        <f>IF($AG$7="","",IF(OR(WEEKDAY($AG$7)=1,WEEKDAY($AG$7)=7),"*",""))</f>
        <v>*</v>
      </c>
      <c r="BM92" s="31">
        <f>IF($C$7="","",IF(OR(WEEKDAY($C$7)=1,WEEKDAY($C$7)=7),"*",""))</f>
      </c>
      <c r="BN92" s="31" t="str">
        <f>IF($D$7="","",IF(OR(WEEKDAY($D$7)=1,WEEKDAY($D$7)=7),"*",""))</f>
        <v>*</v>
      </c>
      <c r="BO92" s="31" t="str">
        <f>IF($E$7="","",IF(OR(WEEKDAY($E$7)=1,WEEKDAY($E$7)=7),"*",""))</f>
        <v>*</v>
      </c>
      <c r="BP92" s="31">
        <f>IF($F$7="","",IF(OR(WEEKDAY($F$7)=1,WEEKDAY($F$7)=7),"*",""))</f>
      </c>
      <c r="BQ92" s="31">
        <f>IF($G$7="","",IF(OR(WEEKDAY($G$7)=1,WEEKDAY($G$7)=7),"*",""))</f>
      </c>
      <c r="BR92" s="31">
        <f>IF($H$7="","",IF(OR(WEEKDAY($H$7)=1,WEEKDAY($H$7)=7),"*",""))</f>
      </c>
      <c r="BS92" s="31">
        <f>IF(OR(WEEKDAY($I$7)=1,WEEKDAY($I$7)=7),"*","")</f>
      </c>
      <c r="BT92" s="31">
        <f>IF(OR(WEEKDAY($J$7)=1,WEEKDAY($J$7)=7),"*","")</f>
      </c>
      <c r="BU92" s="31" t="str">
        <f>IF(OR(WEEKDAY($K$7)=1,WEEKDAY($K$7)=7),"*","")</f>
        <v>*</v>
      </c>
      <c r="BV92" s="31" t="str">
        <f>IF(OR(WEEKDAY($L$7)=1,WEEKDAY($L$7)=7),"*","")</f>
        <v>*</v>
      </c>
      <c r="BW92" s="31">
        <f>IF(OR(WEEKDAY($M$7)=1,WEEKDAY($M$7)=7),"*","")</f>
      </c>
      <c r="BX92" s="31">
        <f>IF(OR(WEEKDAY($N$7)=1,WEEKDAY($N$7)=7),"*","")</f>
      </c>
      <c r="BY92" s="38">
        <f>IF($G$2=2000,"Open",IF(OR(WEEKDAY(BX79)=1,WEEKDAY(BX79)=7),"*",""))</f>
      </c>
      <c r="BZ92" s="31">
        <f>IF(OR(WEEKDAY($P$7)=1,WEEKDAY($P$7)=7),"*","")</f>
      </c>
      <c r="CA92" s="31">
        <f>IF(OR(WEEKDAY($Q$7)=1,WEEKDAY($Q$7)=7),"*","")</f>
      </c>
      <c r="CB92" s="31" t="str">
        <f>IF(OR(WEEKDAY($R$7)=1,WEEKDAY($R$7)=7),"*","")</f>
        <v>*</v>
      </c>
      <c r="CC92" s="31" t="str">
        <f>IF(OR(WEEKDAY($S$7)=1,WEEKDAY($S$7)=7),"*","")</f>
        <v>*</v>
      </c>
      <c r="CD92" s="31">
        <f>IF(OR(WEEKDAY($T$7)=1,WEEKDAY($T$7)=7),"*","")</f>
      </c>
      <c r="CE92" s="31">
        <f>IF(OR(WEEKDAY($U$7)=1,WEEKDAY($U$7)=7),"*","")</f>
      </c>
      <c r="CF92" s="31">
        <f>IF(OR(WEEKDAY($V$7)=1,WEEKDAY($V$7)=7),"*","")</f>
      </c>
      <c r="CG92" s="31">
        <f>IF(OR(WEEKDAY($W$7)=1,WEEKDAY($W$7)=7),"*","")</f>
      </c>
      <c r="CH92" s="31">
        <f>IF(OR(WEEKDAY($X$7)=1,WEEKDAY($X$7)=7),"*","")</f>
      </c>
      <c r="CI92" s="31" t="str">
        <f>IF(OR(WEEKDAY($Y$7)=1,WEEKDAY($Y$7)=7),"*","")</f>
        <v>*</v>
      </c>
      <c r="CJ92" s="31" t="str">
        <f>IF(OR(WEEKDAY($Z$7)=1,WEEKDAY($Z$7)=7),"*","")</f>
        <v>*</v>
      </c>
      <c r="CK92" s="31">
        <f>IF(OR(WEEKDAY($AA$7)=1,WEEKDAY($AA$7)=7),"*","")</f>
      </c>
      <c r="CL92" s="31">
        <f>IF(OR(WEEKDAY($AB$7)=1,WEEKDAY($AB$7)=7),"*","")</f>
      </c>
      <c r="CM92" s="31">
        <f>IF(OR(WEEKDAY($AC$7)=1,WEEKDAY($AC$7)=7),"*","")</f>
      </c>
      <c r="CN92" s="31">
        <f>IF(OR(WEEKDAY($AD$7)=1,WEEKDAY($AD$7)=7),"*","")</f>
      </c>
      <c r="CO92" s="31">
        <f>IF($AE$7="","",IF(OR(WEEKDAY($AE$7)=1,WEEKDAY($AE$7)=7),"*",""))</f>
      </c>
      <c r="CP92" s="31" t="str">
        <f>IF($AF$7="","",IF(OR(WEEKDAY($AF$7)=1,WEEKDAY($AF$7)=7),"*",""))</f>
        <v>*</v>
      </c>
      <c r="CQ92" s="31" t="str">
        <f>IF($AG$7="","",IF(OR(WEEKDAY($AG$7)=1,WEEKDAY($AG$7)=7),"*",""))</f>
        <v>*</v>
      </c>
      <c r="CR92" s="31">
        <f>IF($CT$79="","",IF(OR(WEEKDAY($CT$79)=1,WEEKDAY($CT$79)=7),"*",""))</f>
      </c>
      <c r="CS92" s="31">
        <f>IF($CU$79="","",IF(OR(WEEKDAY($CU$79)=1,WEEKDAY($CU$79)=7),"*",""))</f>
      </c>
      <c r="CT92" s="31">
        <f>IF(CT91="","",IF(OR(WEEKDAY($CV$79)=1,WEEKDAY($CV$79)=7),"*",""))</f>
      </c>
      <c r="CU92" s="31" t="str">
        <f>IF($CW$79="","",IF(OR(WEEKDAY($CW$79)=1,WEEKDAY($CW$79)=7),"*",""))</f>
        <v>*</v>
      </c>
      <c r="CV92" s="31">
        <f>IF(CV91="","",IF(OR(WEEKDAY($CX$79)=1,WEEKDAY($CX$79)=7),"*",""))</f>
      </c>
      <c r="CW92" s="31">
        <f>IF($CY$79="","",IF(OR(WEEKDAY($CY$79)=1,WEEKDAY($CY$79)=7),"*",""))</f>
      </c>
      <c r="CX92" s="31" t="str">
        <f>IF(OR(WEEKDAY($AN$7)=1,WEEKDAY($AN$7)=7),"*","")</f>
        <v>*</v>
      </c>
      <c r="CY92" s="33">
        <f>IF(OR(WEEKDAY($J$7)=1,WEEKDAY($J$7)=7),"*",IF($G$2=2000,"*",""))</f>
      </c>
      <c r="CZ92" s="33">
        <f>IF(OR(WEEKDAY($J$7)=1,WEEKDAY($J$7)=7),"*",IF($G$2=2000,"*",""))</f>
      </c>
      <c r="DA92" s="33">
        <f>IF(OR(WEEKDAY($J$7)=1,WEEKDAY($J$7)=7),"*",IF($G$2=2000,"*",""))</f>
      </c>
      <c r="DB92" s="33">
        <f>IF(OR(WEEKDAY($J$7)=1,WEEKDAY($J$7)=7),"*",IF($G$2=2000,"*",""))</f>
      </c>
      <c r="DC92" s="33">
        <f>IF(OR(WEEKDAY($J$7)=1,WEEKDAY($J$7)=7),"*",IF($G$2=2000,"*",""))</f>
      </c>
      <c r="DD92" s="36">
        <f>IF(OR(WEEKDAY($DF$79)=1,WEEKDAY($DF$79)=7),"*","")</f>
      </c>
      <c r="DE92" s="36">
        <f>IF(OR(WEEKDAY($DG$79)=1,WEEKDAY($DG$79)=7),"*","")</f>
      </c>
      <c r="DF92" s="36">
        <f>IF(OR(WEEKDAY($DH$79)=1,WEEKDAY($DH$79)=7),"*","")</f>
      </c>
      <c r="DG92" s="36">
        <f>IF(OR(WEEKDAY($DI$79)=1,WEEKDAY($DI$79)=7),"*","")</f>
      </c>
      <c r="DH92" s="36">
        <f>IF(OR(WEEKDAY($DJ$79)=1,WEEKDAY($DJ$79)=7),"*","")</f>
      </c>
      <c r="DI92" s="32">
        <f>IF($G$2=1999,"*","")</f>
      </c>
      <c r="DJ92" s="32">
        <f>IF($G$2=1999,"*","")</f>
      </c>
      <c r="DK92" s="36">
        <f>IF(OR(WEEKDAY($DM$79)=1,WEEKDAY($DM$79)=7),"*","")</f>
      </c>
      <c r="DL92" s="36">
        <f>IF(OR(WEEKDAY($DN$79)=1,WEEKDAY($DN$79)=7),"*","")</f>
      </c>
      <c r="DM92" s="36">
        <f>IF(OR(WEEKDAY($DO$79)=1,WEEKDAY($DO$79)=7),"*","")</f>
      </c>
      <c r="DN92" s="36">
        <f>IF(OR(WEEKDAY($DP$79)=1,WEEKDAY($DP$79)=7),"*","")</f>
      </c>
      <c r="DO92" s="36">
        <f>IF(OR(WEEKDAY($DQ$79)=1,WEEKDAY($DQ$79)=7),"*","")</f>
      </c>
      <c r="DP92" s="36" t="str">
        <f>IF(OR(WEEKDAY($DR$79)=1,WEEKDAY($DR$79)=7),"*","")</f>
        <v>*</v>
      </c>
      <c r="DQ92" s="36" t="str">
        <f>IF(OR(WEEKDAY($DS$79)=1,WEEKDAY($DS$79)=7),"*","")</f>
        <v>*</v>
      </c>
      <c r="DR92" s="36">
        <f>IF(OR(WEEKDAY($DT$79)=1,WEEKDAY($DT$79)=7),"*","")</f>
      </c>
      <c r="DS92" s="36">
        <f>IF(OR(WEEKDAY($DU$79)=1,WEEKDAY($DU$79)=7),"*","")</f>
      </c>
      <c r="DT92" s="31">
        <f>IF($DV$79="","",IF(OR(WEEKDAY($DV$79)=1,WEEKDAY($DV$79)=7),"*",""))</f>
      </c>
      <c r="DU92" s="31" t="e">
        <f>IF(#REF!="","",IF(OR(WEEKDAY(#REF!)=1,WEEKDAY(#REF!)=7),"*",""))</f>
        <v>#REF!</v>
      </c>
      <c r="DV92" s="31" t="e">
        <f>IF(#REF!="","",IF(OR(WEEKDAY(#REF!)=1,WEEKDAY(#REF!)=7),"*",""))</f>
        <v>#REF!</v>
      </c>
    </row>
    <row r="93" spans="1:126" ht="15" hidden="1" thickBot="1">
      <c r="A93" s="189" t="e">
        <f>IF($E$2="",IF(MONTH(#REF!)=12,DATE(YEAR(#REF!)+1,1,1),DATE(YEAR(#REF!),MONTH(#REF!)+1,DAY(1))),DATE($E$2,CR15+1,1))</f>
        <v>#REF!</v>
      </c>
      <c r="B93" s="46" t="s">
        <v>13</v>
      </c>
      <c r="C93" s="33">
        <f>IF(OR(WEEKDAY($J$7)=1,WEEKDAY($J$7)=7),"*",IF($G$2=2000,"*",""))</f>
      </c>
      <c r="D93" s="33">
        <f>IF(OR(WEEKDAY($J$7)=1,WEEKDAY($J$7)=7),"*",IF($G$2=2000,"*",""))</f>
      </c>
      <c r="E93" s="33">
        <f>IF(OR(WEEKDAY($J$7)=1,WEEKDAY($J$7)=7),"*",IF($G$2=2000,"*",""))</f>
      </c>
      <c r="F93" s="33">
        <f>IF(OR(WEEKDAY($J$7)=1,WEEKDAY($J$7)=7),"*",IF($G$2=2000,"*",""))</f>
      </c>
      <c r="G93" s="33">
        <f>IF(OR(WEEKDAY($J$7)=1,WEEKDAY($J$7)=7),"*",IF($G$2=2000,"*",""))</f>
      </c>
      <c r="H93" s="41">
        <f>IF($H$7="","",IF(OR(WEEKDAY($H$7)=1,WEEKDAY($H$7)=7),"*",""))</f>
      </c>
      <c r="I93" s="41">
        <f>IF(OR(WEEKDAY($I$7)=1,WEEKDAY($I$7)=7),"*","")</f>
      </c>
      <c r="J93" s="32">
        <f>IF($G$2=1999,"*","")</f>
      </c>
      <c r="K93" s="32">
        <f>IF($G$2=1999,"*","")</f>
      </c>
      <c r="L93" s="32">
        <f>IF($G$2=1999,"*","")</f>
      </c>
      <c r="M93" s="41">
        <f>IF(OR(WEEKDAY($M$7)=1,WEEKDAY($M$7)=7),"*","")</f>
      </c>
      <c r="N93" s="41">
        <f>IF(OR(WEEKDAY($N$7)=1,WEEKDAY($N$7)=7),"*","")</f>
      </c>
      <c r="O93" s="41">
        <f>IF(OR(WEEKDAY($O$7)=1,WEEKDAY($O$7)=7),"*","")</f>
      </c>
      <c r="P93" s="41">
        <f>IF(OR(WEEKDAY($P$7)=1,WEEKDAY($P$7)=7),"*","")</f>
      </c>
      <c r="Q93" s="41">
        <f>IF(OR(WEEKDAY($Q$7)=1,WEEKDAY($Q$7)=7),"*","")</f>
      </c>
      <c r="R93" s="41" t="str">
        <f>IF(OR(WEEKDAY($R$7)=1,WEEKDAY($R$7)=7),"*","")</f>
        <v>*</v>
      </c>
      <c r="S93" s="41" t="str">
        <f>IF(OR(WEEKDAY($S$7)=1,WEEKDAY($S$7)=7),"*","")</f>
        <v>*</v>
      </c>
      <c r="T93" s="41">
        <f>IF(OR(WEEKDAY($T$7)=1,WEEKDAY($T$7)=7),"*","")</f>
      </c>
      <c r="U93" s="41" t="s">
        <v>10</v>
      </c>
      <c r="V93" s="41">
        <f>IF(OR(WEEKDAY($V$7)=1,WEEKDAY($V$7)=7),"*","")</f>
      </c>
      <c r="W93" s="41">
        <f>IF(OR(WEEKDAY($W$7)=1,WEEKDAY($W$7)=7),"*","")</f>
      </c>
      <c r="X93" s="41">
        <f>IF(OR(WEEKDAY($X$7)=1,WEEKDAY($X$7)=7),"*","")</f>
      </c>
      <c r="Y93" s="41" t="str">
        <f>IF(OR(WEEKDAY($Y$7)=1,WEEKDAY($Y$7)=7),"*","")</f>
        <v>*</v>
      </c>
      <c r="Z93" s="41" t="str">
        <f>IF(OR(WEEKDAY($Z$7)=1,WEEKDAY($Z$7)=7),"*","")</f>
        <v>*</v>
      </c>
      <c r="AA93" s="41">
        <f>IF(OR(WEEKDAY($AA$7)=1,WEEKDAY($AA$7)=7),"*","")</f>
      </c>
      <c r="AB93" s="41">
        <f>IF(OR(WEEKDAY($AB$7)=1,WEEKDAY($AB$7)=7),"*","")</f>
      </c>
      <c r="AC93" s="41">
        <f>IF(OR(WEEKDAY($AC$7)=1,WEEKDAY($AC$7)=7),"*","")</f>
      </c>
      <c r="AD93" s="41">
        <f>IF(OR(WEEKDAY($AD$7)=1,WEEKDAY($AD$7)=7),"*","")</f>
      </c>
      <c r="AE93" s="41">
        <f>IF($AE$7="","",IF(OR(WEEKDAY($AE$7)=1,WEEKDAY($AE$7)=7),"*",""))</f>
      </c>
      <c r="AF93" s="41" t="str">
        <f>IF($AF$7="","",IF(OR(WEEKDAY($AF$7)=1,WEEKDAY($AF$7)=7),"*",""))</f>
        <v>*</v>
      </c>
      <c r="AG93" s="41" t="str">
        <f>IF($AG$7="","",IF(OR(WEEKDAY($AG$7)=1,WEEKDAY($AG$7)=7),"*",""))</f>
        <v>*</v>
      </c>
      <c r="AH93" s="41">
        <f>IF($C$7="","",IF(OR(WEEKDAY($C$7)=1,WEEKDAY($C$7)=7),"*",""))</f>
      </c>
      <c r="AI93" s="41" t="str">
        <f>IF($D$7="","",IF(OR(WEEKDAY($D$7)=1,WEEKDAY($D$7)=7),"*",""))</f>
        <v>*</v>
      </c>
      <c r="AJ93" s="41" t="str">
        <f>IF($E$7="","",IF(OR(WEEKDAY($E$7)=1,WEEKDAY($E$7)=7),"*",""))</f>
        <v>*</v>
      </c>
      <c r="AK93" s="41">
        <f>IF($F$7="","",IF(OR(WEEKDAY($F$7)=1,WEEKDAY($F$7)=7),"*",""))</f>
      </c>
      <c r="AL93" s="41">
        <f>IF($G$7="","",IF(OR(WEEKDAY($G$7)=1,WEEKDAY($G$7)=7),"*",""))</f>
      </c>
      <c r="AM93" s="41">
        <f>IF($H$7="","",IF(OR(WEEKDAY($H$7)=1,WEEKDAY($H$7)=7),"*",""))</f>
      </c>
      <c r="AN93" s="41">
        <f>IF(OR(WEEKDAY($I$7)=1,WEEKDAY($I$7)=7),"*","")</f>
      </c>
      <c r="AO93" s="41">
        <f>IF(OR(WEEKDAY($J$7)=1,WEEKDAY($J$7)=7),"*","")</f>
      </c>
      <c r="AP93" s="41" t="str">
        <f>IF(OR(WEEKDAY($K$7)=1,WEEKDAY($K$7)=7),"*","")</f>
        <v>*</v>
      </c>
      <c r="AQ93" s="41" t="str">
        <f>IF(OR(WEEKDAY($L$7)=1,WEEKDAY($L$7)=7),"*","")</f>
        <v>*</v>
      </c>
      <c r="AR93" s="41">
        <f>IF(OR(WEEKDAY($M$7)=1,WEEKDAY($M$7)=7),"*","")</f>
      </c>
      <c r="AS93" s="41">
        <f>IF(OR(WEEKDAY($N$7)=1,WEEKDAY($N$7)=7),"*","")</f>
      </c>
      <c r="AT93" s="41">
        <f>IF(OR(WEEKDAY($O$7)=1,WEEKDAY($O$7)=7),"*","")</f>
      </c>
      <c r="AU93" s="41">
        <f>IF(OR(WEEKDAY($P$7)=1,WEEKDAY($P$7)=7),"*","")</f>
      </c>
      <c r="AV93" s="41">
        <f>IF(OR(WEEKDAY($Q$7)=1,WEEKDAY($Q$7)=7),"*","")</f>
      </c>
      <c r="AW93" s="41" t="str">
        <f>IF(OR(WEEKDAY($R$7)=1,WEEKDAY($R$7)=7),"*","")</f>
        <v>*</v>
      </c>
      <c r="AX93" s="41" t="str">
        <f>IF(OR(WEEKDAY($S$7)=1,WEEKDAY($S$7)=7),"*","")</f>
        <v>*</v>
      </c>
      <c r="AY93" s="41">
        <f>IF(OR(WEEKDAY($T$7)=1,WEEKDAY($T$7)=7),"*","")</f>
      </c>
      <c r="AZ93" s="31">
        <f>IF(OR(WEEKDAY($U$7)=1,WEEKDAY($U$7)=7),"*","")</f>
      </c>
      <c r="BA93" s="41">
        <f>IF(OR(WEEKDAY($V$7)=1,WEEKDAY($V$7)=7),"*","")</f>
      </c>
      <c r="BB93" s="41">
        <f>IF(OR(WEEKDAY($W$7)=1,WEEKDAY($W$7)=7),"*","")</f>
      </c>
      <c r="BC93" s="41">
        <f>IF(OR(WEEKDAY($X$7)=1,WEEKDAY($X$7)=7),"*","")</f>
      </c>
      <c r="BD93" s="41" t="str">
        <f>IF(OR(WEEKDAY($Y$7)=1,WEEKDAY($Y$7)=7),"*","")</f>
        <v>*</v>
      </c>
      <c r="BE93" s="41" t="str">
        <f>IF(OR(WEEKDAY($Z$7)=1,WEEKDAY($Z$7)=7),"*","")</f>
        <v>*</v>
      </c>
      <c r="BF93" s="41">
        <f>IF(OR(WEEKDAY($AA$7)=1,WEEKDAY($AA$7)=7),"*","")</f>
      </c>
      <c r="BG93" s="41">
        <f>IF(OR(WEEKDAY($AB$7)=1,WEEKDAY($AB$7)=7),"*","")</f>
      </c>
      <c r="BH93" s="41">
        <f>IF(OR(WEEKDAY($AC$7)=1,WEEKDAY($AC$7)=7),"*","")</f>
      </c>
      <c r="BI93" s="41">
        <f>IF(OR(WEEKDAY($AD$7)=1,WEEKDAY($AD$7)=7),"*","")</f>
      </c>
      <c r="BJ93" s="41">
        <f>IF($AE$7="","",IF(OR(WEEKDAY($AE$7)=1,WEEKDAY($AE$7)=7),"*",""))</f>
      </c>
      <c r="BK93" s="41" t="str">
        <f>IF($AF$7="","",IF(OR(WEEKDAY($AF$7)=1,WEEKDAY($AF$7)=7),"*",""))</f>
        <v>*</v>
      </c>
      <c r="BL93" s="41" t="str">
        <f>IF($AG$7="","",IF(OR(WEEKDAY($AG$7)=1,WEEKDAY($AG$7)=7),"*",""))</f>
        <v>*</v>
      </c>
      <c r="BM93" s="41">
        <f>IF($C$7="","",IF(OR(WEEKDAY($C$7)=1,WEEKDAY($C$7)=7),"*",""))</f>
      </c>
      <c r="BN93" s="41" t="str">
        <f>IF($D$7="","",IF(OR(WEEKDAY($D$7)=1,WEEKDAY($D$7)=7),"*",""))</f>
        <v>*</v>
      </c>
      <c r="BO93" s="41" t="str">
        <f>IF($E$7="","",IF(OR(WEEKDAY($E$7)=1,WEEKDAY($E$7)=7),"*",""))</f>
        <v>*</v>
      </c>
      <c r="BP93" s="41">
        <f>IF($F$7="","",IF(OR(WEEKDAY($F$7)=1,WEEKDAY($F$7)=7),"*",""))</f>
      </c>
      <c r="BQ93" s="41">
        <f>IF($G$7="","",IF(OR(WEEKDAY($G$7)=1,WEEKDAY($G$7)=7),"*",""))</f>
      </c>
      <c r="BR93" s="41">
        <f>IF($H$7="","",IF(OR(WEEKDAY($H$7)=1,WEEKDAY($H$7)=7),"*",""))</f>
      </c>
      <c r="BS93" s="41">
        <f>IF(OR(WEEKDAY($I$7)=1,WEEKDAY($I$7)=7),"*","")</f>
      </c>
      <c r="BT93" s="41">
        <f>IF(OR(WEEKDAY($J$7)=1,WEEKDAY($J$7)=7),"*","")</f>
      </c>
      <c r="BU93" s="41" t="str">
        <f>IF(OR(WEEKDAY($K$7)=1,WEEKDAY($K$7)=7),"*","")</f>
        <v>*</v>
      </c>
      <c r="BV93" s="41" t="str">
        <f>IF(OR(WEEKDAY($L$7)=1,WEEKDAY($L$7)=7),"*","")</f>
        <v>*</v>
      </c>
      <c r="BW93" s="41">
        <f>IF(OR(WEEKDAY($M$7)=1,WEEKDAY($M$7)=7),"*","")</f>
      </c>
      <c r="BX93" s="41">
        <f>IF(OR(WEEKDAY($N$7)=1,WEEKDAY($N$7)=7),"*","")</f>
      </c>
      <c r="BY93" s="41">
        <f>IF(OR(WEEKDAY($O$7)=1,WEEKDAY($O$7)=7),"*","")</f>
      </c>
      <c r="BZ93" s="41">
        <f>IF(OR(WEEKDAY($P$7)=1,WEEKDAY($P$7)=7),"*","")</f>
      </c>
      <c r="CA93" s="41">
        <f>IF(OR(WEEKDAY($Q$7)=1,WEEKDAY($Q$7)=7),"*","")</f>
      </c>
      <c r="CB93" s="41" t="str">
        <f>IF(OR(WEEKDAY($R$7)=1,WEEKDAY($R$7)=7),"*","")</f>
        <v>*</v>
      </c>
      <c r="CC93" s="41" t="str">
        <f>IF(OR(WEEKDAY($S$7)=1,WEEKDAY($S$7)=7),"*","")</f>
        <v>*</v>
      </c>
      <c r="CD93" s="41">
        <f>IF(OR(WEEKDAY($T$7)=1,WEEKDAY($T$7)=7),"*","")</f>
      </c>
      <c r="CE93" s="31">
        <f>IF(OR(WEEKDAY($U$7)=1,WEEKDAY($U$7)=7),"*","")</f>
      </c>
      <c r="CF93" s="41">
        <f>IF(OR(WEEKDAY($V$7)=1,WEEKDAY($V$7)=7),"*","")</f>
      </c>
      <c r="CG93" s="41">
        <f>IF(OR(WEEKDAY($W$7)=1,WEEKDAY($W$7)=7),"*","")</f>
      </c>
      <c r="CH93" s="41">
        <f>IF(OR(WEEKDAY($X$7)=1,WEEKDAY($X$7)=7),"*","")</f>
      </c>
      <c r="CI93" s="41" t="str">
        <f>IF(OR(WEEKDAY($Y$7)=1,WEEKDAY($Y$7)=7),"*","")</f>
        <v>*</v>
      </c>
      <c r="CJ93" s="41" t="str">
        <f>IF(OR(WEEKDAY($Z$7)=1,WEEKDAY($Z$7)=7),"*","")</f>
        <v>*</v>
      </c>
      <c r="CK93" s="41">
        <f>IF(OR(WEEKDAY($AA$7)=1,WEEKDAY($AA$7)=7),"*","")</f>
      </c>
      <c r="CL93" s="32">
        <f>IF($G$2=1999,"*","")</f>
      </c>
      <c r="CM93" s="41">
        <f>IF(OR(WEEKDAY($AC$7)=1,WEEKDAY($AC$7)=7),"*","")</f>
      </c>
      <c r="CN93" s="41">
        <f>IF(OR(WEEKDAY($AD$7)=1,WEEKDAY($AD$7)=7),"*","")</f>
      </c>
      <c r="CO93" s="41">
        <f>IF($AE$7="","",IF(OR(WEEKDAY($AE$7)=1,WEEKDAY($AE$7)=7),"*",""))</f>
      </c>
      <c r="CP93" s="41" t="str">
        <f>IF($AF$7="","",IF(OR(WEEKDAY($AF$7)=1,WEEKDAY($AF$7)=7),"*",""))</f>
        <v>*</v>
      </c>
      <c r="CQ93" s="41" t="str">
        <f>IF($AG$7="","",IF(OR(WEEKDAY($AG$7)=1,WEEKDAY($AG$7)=7),"*",""))</f>
        <v>*</v>
      </c>
      <c r="CR93" s="41">
        <f>IF($CT$79="","",IF(OR(WEEKDAY($CT$79)=1,WEEKDAY($CT$79)=7),"*",""))</f>
      </c>
      <c r="CS93" s="41">
        <f>IF($CU$79="","",IF(OR(WEEKDAY($CU$79)=1,WEEKDAY($CU$79)=7),"*",""))</f>
      </c>
      <c r="CT93" s="41">
        <f>IF(CT92="","",IF(OR(WEEKDAY($CV$79)=1,WEEKDAY($CV$79)=7),"*",""))</f>
      </c>
      <c r="CU93" s="41" t="str">
        <f>IF($CW$79="","",IF(OR(WEEKDAY($CW$79)=1,WEEKDAY($CW$79)=7),"*",""))</f>
        <v>*</v>
      </c>
      <c r="CV93" s="41">
        <f>IF(CV92="","",IF(OR(WEEKDAY($CX$79)=1,WEEKDAY($CX$79)=7),"*",""))</f>
      </c>
      <c r="CW93" s="38">
        <f>IF($G$2=2000,"A",IF(OR(WEEKDAY(CY79)=1,WEEKDAY(CY79)=7),"*",""))</f>
      </c>
      <c r="CX93" s="49">
        <f>IF(YEAR($CZ$79)=2000,"A/B",IF(OR(WEEKDAY($CZ$79)=1,WEEKDAY($CZ$79)=7),"*",""))</f>
      </c>
      <c r="CY93" s="50">
        <f>IF(OR(WEEKDAY($DA$79)=1,WEEKDAY($DA$79)=7),"*","")</f>
      </c>
      <c r="CZ93" s="50">
        <f>IF(OR(WEEKDAY($DB$79)=1,WEEKDAY($DB$79)=7),"*","")</f>
      </c>
      <c r="DA93" s="51">
        <f>IF(YEAR(DC79)=2000,"B",IF(OR(WEEKDAY(DC79)=1,WEEKDAY(DC79)=7),"*",""))</f>
      </c>
      <c r="DB93" s="51" t="str">
        <f>IF(YEAR(DD79)=2000,"B",IF(OR(WEEKDAY(DD79)=1,WEEKDAY(DD79)=7),"*",""))</f>
        <v>*</v>
      </c>
      <c r="DC93" s="51" t="str">
        <f>IF(YEAR(DE79)=2000,"B",IF(OR(WEEKDAY(DE79)=1,WEEKDAY(DE79)=7),"*",""))</f>
        <v>*</v>
      </c>
      <c r="DD93" s="49">
        <f aca="true" t="shared" si="18" ref="DD93:DI93">IF(YEAR(DF79)=2000,"A/B",IF(OR(WEEKDAY(DF79)=1,WEEKDAY(DF79)=7),"*",""))</f>
      </c>
      <c r="DE93" s="49">
        <f t="shared" si="18"/>
      </c>
      <c r="DF93" s="49">
        <f t="shared" si="18"/>
      </c>
      <c r="DG93" s="49">
        <f t="shared" si="18"/>
      </c>
      <c r="DH93" s="49">
        <f t="shared" si="18"/>
      </c>
      <c r="DI93" s="49" t="str">
        <f t="shared" si="18"/>
        <v>*</v>
      </c>
      <c r="DJ93" s="38" t="str">
        <f>IF($G$2=2000,"A",IF(OR(WEEKDAY(DL79)=1,WEEKDAY(DL79)=7),"*",""))</f>
        <v>*</v>
      </c>
      <c r="DK93" s="38">
        <f>IF($G$2=2000,"A",IF(OR(WEEKDAY(DM79)=1,WEEKDAY(DM79)=7),"*",""))</f>
      </c>
      <c r="DL93" s="49">
        <f>IF(YEAR(DN79)=2000,"A/B",IF(OR(WEEKDAY(DN79)=1,WEEKDAY(DN79)=7),"*",""))</f>
      </c>
      <c r="DM93" s="52">
        <f>IF(AND(YEAR($DO$79)=1999,MONTH($DO$79)=8,DAY($DO$79)=16),"A/B",IF(OR(WEEKDAY($DO$79)=1,WEEKDAY($DO$79)=7),"*",""))</f>
      </c>
      <c r="DN93" s="52">
        <f>IF(AND(YEAR($DP$79)=1999,MONTH($DP$79)=8,DAY($DP$79)=17),"A/B",IF(OR(WEEKDAY($DP$79)=1,WEEKDAY($DP$79)=7),"*",""))</f>
      </c>
      <c r="DO93" s="52">
        <f>IF(AND(YEAR($DQ$79)=1999,MONTH($DQ$79)=8,DAY($DQ$79)=18),"B",IF(OR(WEEKDAY($DQ$79)=1,WEEKDAY($DQ$79)=7),"*",""))</f>
      </c>
      <c r="DP93" s="52" t="str">
        <f>IF(AND(YEAR($DR$79)=1999,MONTH($DR$79)=8,DAY($DR$79)=19),"B",IF(OR(WEEKDAY($DR$79)=1,WEEKDAY($DR$79)=7),"*",""))</f>
        <v>*</v>
      </c>
      <c r="DQ93" s="52" t="str">
        <f>IF(AND(YEAR($DS$79)=1999,MONTH($DS$79)=8,DAY($DS$79)=20),"B",IF(OR(WEEKDAY($DS$79)=1,WEEKDAY($DS$79)=7),"*",""))</f>
        <v>*</v>
      </c>
      <c r="DR93" s="52">
        <f>IF(AND(YEAR($DT$79)=1999,MONTH($DT$79)=8,DAY($DT$79)=21),"A/B",IF(OR(WEEKDAY($DT$79)=1,WEEKDAY($DT$79)=7),"*",""))</f>
      </c>
      <c r="DS93" s="53">
        <f>IF(AND(YEAR($DU$79)=1999,MONTH($DU$79)=8,DAY($DU$79)=22),"A/B",IF(OR(WEEKDAY($DU$79)=1,WEEKDAY($DU$79)=7),"*",""))</f>
      </c>
      <c r="DT93" s="50">
        <f>IF($DV$79="","",IF(OR(WEEKDAY($DV$79)=1,WEEKDAY($DV$79)=7),"*",""))</f>
      </c>
      <c r="DU93" s="50" t="e">
        <f>IF(#REF!="","",IF(OR(WEEKDAY(#REF!)=1,WEEKDAY(#REF!)=7),"*",""))</f>
        <v>#REF!</v>
      </c>
      <c r="DV93" s="50" t="e">
        <f>IF(#REF!="","",IF(OR(WEEKDAY(#REF!)=1,WEEKDAY(#REF!)=7),"*",""))</f>
        <v>#REF!</v>
      </c>
    </row>
    <row r="94" spans="1:33" ht="14.25" hidden="1" thickTop="1">
      <c r="A94" s="13">
        <f ca="1">TODAY()</f>
        <v>42718</v>
      </c>
      <c r="B94" s="4"/>
      <c r="C94" s="190">
        <v>1</v>
      </c>
      <c r="D94" s="190"/>
      <c r="E94" s="190"/>
      <c r="F94" s="190"/>
      <c r="G94" s="190"/>
      <c r="H94" s="190"/>
      <c r="I94" s="191"/>
      <c r="J94" s="190">
        <v>2</v>
      </c>
      <c r="K94" s="190"/>
      <c r="L94" s="190"/>
      <c r="M94" s="190"/>
      <c r="N94" s="190"/>
      <c r="O94" s="190"/>
      <c r="P94" s="191"/>
      <c r="Q94" s="181">
        <v>3</v>
      </c>
      <c r="R94" s="182"/>
      <c r="S94" s="182"/>
      <c r="T94" s="182"/>
      <c r="U94" s="182"/>
      <c r="V94" s="182"/>
      <c r="W94" s="183"/>
      <c r="X94" s="181">
        <v>4</v>
      </c>
      <c r="Y94" s="182"/>
      <c r="Z94" s="182"/>
      <c r="AA94" s="182"/>
      <c r="AB94" s="182"/>
      <c r="AC94" s="182"/>
      <c r="AD94" s="183"/>
      <c r="AE94" s="181">
        <v>5</v>
      </c>
      <c r="AF94" s="182"/>
      <c r="AG94" s="182"/>
    </row>
    <row r="95" spans="1:2" ht="12.75" hidden="1">
      <c r="A95" s="187">
        <f>IF($G$2="",IF(MONTH($A$2)=12,DATE(YEAR($A$2)+1,1,1),DATE(YEAR($A$2),MONTH($A$2)+5,DAY(1))),DATE($G$2,$J$2+5,1))</f>
        <v>42522</v>
      </c>
      <c r="B95" s="14"/>
    </row>
    <row r="96" spans="1:2" ht="12.75" hidden="1">
      <c r="A96" s="188" t="e">
        <f>IF($E$2="",IF(MONTH(#REF!)=12,DATE(YEAR(#REF!)+1,1,1),DATE(YEAR(#REF!),MONTH(#REF!)+1,DAY(1))),DATE($E$2,#REF!+1,1))</f>
        <v>#REF!</v>
      </c>
      <c r="B96" s="21"/>
    </row>
    <row r="97" spans="1:2" ht="12.75" hidden="1">
      <c r="A97" s="188" t="e">
        <f>IF($E$2="",IF(MONTH(#REF!)=12,DATE(YEAR(#REF!)+1,1,1),DATE(YEAR(#REF!),MONTH(#REF!)+1,DAY(1))),DATE($E$2,CR19+1,1))</f>
        <v>#REF!</v>
      </c>
      <c r="B97" s="24"/>
    </row>
    <row r="98" spans="1:2" ht="13.5" hidden="1">
      <c r="A98" s="188" t="e">
        <f>IF($E$2="",IF(MONTH(#REF!)=12,DATE(YEAR(#REF!)+1,1,1),DATE(YEAR(#REF!),MONTH(#REF!)+1,DAY(1))),DATE($E$2,CR20+1,1))</f>
        <v>#REF!</v>
      </c>
      <c r="B98" s="35" t="s">
        <v>0</v>
      </c>
    </row>
    <row r="99" spans="1:2" ht="13.5" hidden="1">
      <c r="A99" s="188" t="e">
        <f>IF($E$2="",IF(MONTH(#REF!)=12,DATE(YEAR(#REF!)+1,1,1),DATE(YEAR(#REF!),MONTH(#REF!)+1,DAY(1))),DATE($E$2,CR21+1,1))</f>
        <v>#REF!</v>
      </c>
      <c r="B99" s="35" t="s">
        <v>1</v>
      </c>
    </row>
    <row r="100" spans="1:2" ht="13.5" hidden="1">
      <c r="A100" s="188" t="e">
        <f>IF($E$2="",IF(MONTH(#REF!)=12,DATE(YEAR(#REF!)+1,1,1),DATE(YEAR(#REF!),MONTH(#REF!)+1,DAY(1))),DATE($E$2,C76+1,1))</f>
        <v>#REF!</v>
      </c>
      <c r="B100" s="35" t="s">
        <v>2</v>
      </c>
    </row>
    <row r="101" spans="1:2" ht="13.5" hidden="1">
      <c r="A101" s="188" t="e">
        <f>IF($E$2="",IF(MONTH(#REF!)=12,DATE(YEAR(#REF!)+1,1,1),DATE(YEAR(#REF!),MONTH(#REF!)+1,DAY(1))),DATE($E$2,C77+1,1))</f>
        <v>#REF!</v>
      </c>
      <c r="B101" s="35" t="s">
        <v>3</v>
      </c>
    </row>
    <row r="102" spans="1:2" ht="13.5" hidden="1">
      <c r="A102" s="188" t="e">
        <f>IF($E$2="",IF(MONTH(#REF!)=12,DATE(YEAR(#REF!)+1,1,1),DATE(YEAR(#REF!),MONTH(#REF!)+1,DAY(1))),DATE($E$2,C78+1,1))</f>
        <v>#REF!</v>
      </c>
      <c r="B102" s="35" t="s">
        <v>4</v>
      </c>
    </row>
    <row r="103" spans="1:2" ht="13.5" hidden="1">
      <c r="A103" s="188" t="e">
        <f>IF($E$2="",IF(MONTH(#REF!)=12,DATE(YEAR(#REF!)+1,1,1),DATE(YEAR(#REF!),MONTH(#REF!)+1,DAY(1))),DATE($E$2,C79+1,1))</f>
        <v>#REF!</v>
      </c>
      <c r="B103" s="35" t="s">
        <v>5</v>
      </c>
    </row>
    <row r="104" spans="1:2" ht="13.5" hidden="1">
      <c r="A104" s="188" t="e">
        <f>IF($E$2="",IF(MONTH(#REF!)=12,DATE(YEAR(#REF!)+1,1,1),DATE(YEAR(#REF!),MONTH(#REF!)+1,DAY(1))),DATE($E$2,C80+1,1))</f>
        <v>#REF!</v>
      </c>
      <c r="B104" s="35" t="s">
        <v>6</v>
      </c>
    </row>
    <row r="105" spans="1:2" ht="13.5" hidden="1">
      <c r="A105" s="188" t="e">
        <f>IF($E$2="",IF(MONTH(#REF!)=12,DATE(YEAR(#REF!)+1,1,1),DATE(YEAR(#REF!),MONTH(#REF!)+1,DAY(1))),DATE($E$2,C81+1,1))</f>
        <v>#REF!</v>
      </c>
      <c r="B105" s="35"/>
    </row>
    <row r="106" spans="1:2" ht="13.5" hidden="1">
      <c r="A106" s="188" t="e">
        <f>IF($E$2="",IF(MONTH(#REF!)=12,DATE(YEAR(#REF!)+1,1,1),DATE(YEAR(#REF!),MONTH(#REF!)+1,DAY(1))),DATE($E$2,C82+1,1))</f>
        <v>#REF!</v>
      </c>
      <c r="B106" s="35" t="s">
        <v>7</v>
      </c>
    </row>
    <row r="107" spans="1:2" ht="13.5" hidden="1">
      <c r="A107" s="188" t="e">
        <f>IF($E$2="",IF(MONTH(#REF!)=12,DATE(YEAR(#REF!)+1,1,1),DATE(YEAR(#REF!),MONTH(#REF!)+1,DAY(1))),DATE($E$2,C83+1,1))</f>
        <v>#REF!</v>
      </c>
      <c r="B107" s="35" t="s">
        <v>8</v>
      </c>
    </row>
    <row r="108" spans="1:2" ht="13.5" hidden="1">
      <c r="A108" s="188" t="e">
        <f>IF($E$2="",IF(MONTH(#REF!)=12,DATE(YEAR(#REF!)+1,1,1),DATE(YEAR(#REF!),MONTH(#REF!)+1,DAY(1))),DATE($E$2,C84+1,1))</f>
        <v>#REF!</v>
      </c>
      <c r="B108" s="35" t="s">
        <v>9</v>
      </c>
    </row>
    <row r="109" spans="1:2" ht="13.5" hidden="1">
      <c r="A109" s="188" t="e">
        <f>IF($E$2="",IF(MONTH(#REF!)=12,DATE(YEAR(#REF!)+1,1,1),DATE(YEAR(#REF!),MONTH(#REF!)+1,DAY(1))),DATE($E$2,C85+1,1))</f>
        <v>#REF!</v>
      </c>
      <c r="B109" s="35" t="s">
        <v>11</v>
      </c>
    </row>
    <row r="110" spans="1:2" ht="13.5" hidden="1">
      <c r="A110" s="188" t="e">
        <f>IF($E$2="",IF(MONTH(#REF!)=12,DATE(YEAR(#REF!)+1,1,1),DATE(YEAR(#REF!),MONTH(#REF!)+1,DAY(1))),DATE($E$2,C86+1,1))</f>
        <v>#REF!</v>
      </c>
      <c r="B110" s="45" t="s">
        <v>12</v>
      </c>
    </row>
    <row r="111" spans="1:2" ht="14.25" hidden="1" thickBot="1">
      <c r="A111" s="189" t="e">
        <f>IF($E$2="",IF(MONTH(#REF!)=12,DATE(YEAR(#REF!)+1,1,1),DATE(YEAR(#REF!),MONTH(#REF!)+1,DAY(1))),DATE($E$2,C87+1,1))</f>
        <v>#REF!</v>
      </c>
      <c r="B111" s="46" t="s">
        <v>13</v>
      </c>
    </row>
    <row r="112" spans="1:33" ht="14.25" hidden="1" thickTop="1">
      <c r="A112" s="13">
        <f ca="1">TODAY()</f>
        <v>42718</v>
      </c>
      <c r="B112" s="4"/>
      <c r="C112" s="190">
        <v>1</v>
      </c>
      <c r="D112" s="190"/>
      <c r="E112" s="190"/>
      <c r="F112" s="190"/>
      <c r="G112" s="190"/>
      <c r="H112" s="190"/>
      <c r="I112" s="191"/>
      <c r="J112" s="190">
        <v>2</v>
      </c>
      <c r="K112" s="190"/>
      <c r="L112" s="190"/>
      <c r="M112" s="190"/>
      <c r="N112" s="190"/>
      <c r="O112" s="190"/>
      <c r="P112" s="191"/>
      <c r="Q112" s="181">
        <v>3</v>
      </c>
      <c r="R112" s="182"/>
      <c r="S112" s="182"/>
      <c r="T112" s="182"/>
      <c r="U112" s="182"/>
      <c r="V112" s="182"/>
      <c r="W112" s="183"/>
      <c r="X112" s="181">
        <v>4</v>
      </c>
      <c r="Y112" s="182"/>
      <c r="Z112" s="182"/>
      <c r="AA112" s="182"/>
      <c r="AB112" s="182"/>
      <c r="AC112" s="182"/>
      <c r="AD112" s="183"/>
      <c r="AE112" s="181">
        <v>5</v>
      </c>
      <c r="AF112" s="182"/>
      <c r="AG112" s="182"/>
    </row>
    <row r="113" spans="1:2" ht="12.75" hidden="1">
      <c r="A113" s="187">
        <f>IF($G$2="",IF(MONTH($A$2)=12,DATE(YEAR($A$2)+1,1,1),DATE(YEAR($A$2),MONTH($A$2)+6,DAY(1))),DATE($G$2,$J$2+6,1))</f>
        <v>42552</v>
      </c>
      <c r="B113" s="14"/>
    </row>
    <row r="114" spans="1:2" ht="12.75" hidden="1">
      <c r="A114" s="188" t="e">
        <f>IF($E$2="",IF(MONTH(#REF!)=12,DATE(YEAR(#REF!)+1,1,1),DATE(YEAR(#REF!),MONTH(#REF!)+1,DAY(1))),DATE($E$2,#REF!+1,1))</f>
        <v>#REF!</v>
      </c>
      <c r="B114" s="21"/>
    </row>
    <row r="115" spans="1:2" ht="12.75" hidden="1">
      <c r="A115" s="188" t="e">
        <f>IF($E$2="",IF(MONTH(#REF!)=12,DATE(YEAR(#REF!)+1,1,1),DATE(YEAR(#REF!),MONTH(#REF!)+1,DAY(1))),DATE($E$2,C91+1,1))</f>
        <v>#REF!</v>
      </c>
      <c r="B115" s="24"/>
    </row>
    <row r="116" spans="1:2" ht="13.5" hidden="1">
      <c r="A116" s="188" t="e">
        <f>IF($E$2="",IF(MONTH(#REF!)=12,DATE(YEAR(#REF!)+1,1,1),DATE(YEAR(#REF!),MONTH(#REF!)+1,DAY(1))),DATE($E$2,C92+1,1))</f>
        <v>#REF!</v>
      </c>
      <c r="B116" s="35" t="s">
        <v>0</v>
      </c>
    </row>
    <row r="117" spans="1:2" ht="13.5" hidden="1">
      <c r="A117" s="188" t="e">
        <f>IF($E$2="",IF(MONTH(#REF!)=12,DATE(YEAR(#REF!)+1,1,1),DATE(YEAR(#REF!),MONTH(#REF!)+1,DAY(1))),DATE($E$2,C93+1,1))</f>
        <v>#REF!</v>
      </c>
      <c r="B117" s="35" t="s">
        <v>1</v>
      </c>
    </row>
    <row r="118" spans="1:2" ht="13.5" hidden="1">
      <c r="A118" s="188" t="e">
        <f>IF($E$2="",IF(MONTH(#REF!)=12,DATE(YEAR(#REF!)+1,1,1),DATE(YEAR(#REF!),MONTH(#REF!)+1,DAY(1))),DATE($E$2,C94+1,1))</f>
        <v>#REF!</v>
      </c>
      <c r="B118" s="35" t="s">
        <v>2</v>
      </c>
    </row>
    <row r="119" spans="1:2" ht="13.5" hidden="1">
      <c r="A119" s="188" t="e">
        <f>IF($E$2="",IF(MONTH(#REF!)=12,DATE(YEAR(#REF!)+1,1,1),DATE(YEAR(#REF!),MONTH(#REF!)+1,DAY(1))),DATE($E$2,AH77+1,1))</f>
        <v>#REF!</v>
      </c>
      <c r="B119" s="35" t="s">
        <v>3</v>
      </c>
    </row>
    <row r="120" spans="1:2" ht="13.5" hidden="1">
      <c r="A120" s="188" t="e">
        <f>IF($E$2="",IF(MONTH(#REF!)=12,DATE(YEAR(#REF!)+1,1,1),DATE(YEAR(#REF!),MONTH(#REF!)+1,DAY(1))),DATE($E$2,AH78+1,1))</f>
        <v>#REF!</v>
      </c>
      <c r="B120" s="35" t="s">
        <v>4</v>
      </c>
    </row>
    <row r="121" spans="1:2" ht="13.5" hidden="1">
      <c r="A121" s="188" t="e">
        <f>IF($E$2="",IF(MONTH(#REF!)=12,DATE(YEAR(#REF!)+1,1,1),DATE(YEAR(#REF!),MONTH(#REF!)+1,DAY(1))),DATE($E$2,AH79+1,1))</f>
        <v>#REF!</v>
      </c>
      <c r="B121" s="35" t="s">
        <v>5</v>
      </c>
    </row>
    <row r="122" spans="1:2" ht="13.5" hidden="1">
      <c r="A122" s="188" t="e">
        <f>IF($E$2="",IF(MONTH(#REF!)=12,DATE(YEAR(#REF!)+1,1,1),DATE(YEAR(#REF!),MONTH(#REF!)+1,DAY(1))),DATE($E$2,AH80+1,1))</f>
        <v>#REF!</v>
      </c>
      <c r="B122" s="35" t="s">
        <v>6</v>
      </c>
    </row>
    <row r="123" spans="1:2" ht="13.5" hidden="1">
      <c r="A123" s="188" t="e">
        <f>IF($E$2="",IF(MONTH(#REF!)=12,DATE(YEAR(#REF!)+1,1,1),DATE(YEAR(#REF!),MONTH(#REF!)+1,DAY(1))),DATE($E$2,AH81+1,1))</f>
        <v>#REF!</v>
      </c>
      <c r="B123" s="35"/>
    </row>
    <row r="124" spans="1:2" ht="13.5" hidden="1">
      <c r="A124" s="188" t="e">
        <f>IF($E$2="",IF(MONTH(#REF!)=12,DATE(YEAR(#REF!)+1,1,1),DATE(YEAR(#REF!),MONTH(#REF!)+1,DAY(1))),DATE($E$2,AH82+1,1))</f>
        <v>#REF!</v>
      </c>
      <c r="B124" s="35" t="s">
        <v>7</v>
      </c>
    </row>
    <row r="125" spans="1:2" ht="13.5" hidden="1">
      <c r="A125" s="188" t="e">
        <f>IF($E$2="",IF(MONTH(#REF!)=12,DATE(YEAR(#REF!)+1,1,1),DATE(YEAR(#REF!),MONTH(#REF!)+1,DAY(1))),DATE($E$2,AH83+1,1))</f>
        <v>#REF!</v>
      </c>
      <c r="B125" s="35" t="s">
        <v>8</v>
      </c>
    </row>
    <row r="126" spans="1:2" ht="13.5" hidden="1">
      <c r="A126" s="188" t="e">
        <f>IF($E$2="",IF(MONTH(#REF!)=12,DATE(YEAR(#REF!)+1,1,1),DATE(YEAR(#REF!),MONTH(#REF!)+1,DAY(1))),DATE($E$2,AH84+1,1))</f>
        <v>#REF!</v>
      </c>
      <c r="B126" s="35" t="s">
        <v>9</v>
      </c>
    </row>
    <row r="127" spans="1:2" ht="13.5" hidden="1">
      <c r="A127" s="188" t="e">
        <f>IF($E$2="",IF(MONTH(#REF!)=12,DATE(YEAR(#REF!)+1,1,1),DATE(YEAR(#REF!),MONTH(#REF!)+1,DAY(1))),DATE($E$2,AH85+1,1))</f>
        <v>#REF!</v>
      </c>
      <c r="B127" s="35" t="s">
        <v>11</v>
      </c>
    </row>
    <row r="128" spans="1:2" ht="13.5" hidden="1">
      <c r="A128" s="188" t="e">
        <f>IF($E$2="",IF(MONTH(#REF!)=12,DATE(YEAR(#REF!)+1,1,1),DATE(YEAR(#REF!),MONTH(#REF!)+1,DAY(1))),DATE($E$2,AH86+1,1))</f>
        <v>#REF!</v>
      </c>
      <c r="B128" s="45" t="s">
        <v>12</v>
      </c>
    </row>
    <row r="129" spans="1:2" ht="14.25" hidden="1" thickBot="1">
      <c r="A129" s="189" t="e">
        <f>IF($E$2="",IF(MONTH(#REF!)=12,DATE(YEAR(#REF!)+1,1,1),DATE(YEAR(#REF!),MONTH(#REF!)+1,DAY(1))),DATE($E$2,AH87+1,1))</f>
        <v>#REF!</v>
      </c>
      <c r="B129" s="46" t="s">
        <v>13</v>
      </c>
    </row>
    <row r="130" spans="1:33" ht="14.25" hidden="1" thickTop="1">
      <c r="A130" s="13">
        <f ca="1">TODAY()</f>
        <v>42718</v>
      </c>
      <c r="B130" s="4"/>
      <c r="C130" s="190">
        <v>1</v>
      </c>
      <c r="D130" s="190"/>
      <c r="E130" s="190"/>
      <c r="F130" s="190"/>
      <c r="G130" s="190"/>
      <c r="H130" s="190"/>
      <c r="I130" s="191"/>
      <c r="J130" s="190">
        <v>2</v>
      </c>
      <c r="K130" s="190"/>
      <c r="L130" s="190"/>
      <c r="M130" s="190"/>
      <c r="N130" s="190"/>
      <c r="O130" s="190"/>
      <c r="P130" s="191"/>
      <c r="Q130" s="181">
        <v>3</v>
      </c>
      <c r="R130" s="182"/>
      <c r="S130" s="182"/>
      <c r="T130" s="182"/>
      <c r="U130" s="182"/>
      <c r="V130" s="182"/>
      <c r="W130" s="183"/>
      <c r="X130" s="181">
        <v>4</v>
      </c>
      <c r="Y130" s="182"/>
      <c r="Z130" s="182"/>
      <c r="AA130" s="182"/>
      <c r="AB130" s="182"/>
      <c r="AC130" s="182"/>
      <c r="AD130" s="183"/>
      <c r="AE130" s="181">
        <v>5</v>
      </c>
      <c r="AF130" s="182"/>
      <c r="AG130" s="182"/>
    </row>
    <row r="131" spans="1:2" ht="12.75" hidden="1">
      <c r="A131" s="187">
        <f>IF($G$2="",IF(MONTH($A$2)=12,DATE(YEAR($A$2)+1,1,1),DATE(YEAR($A$2),MONTH($A$2)+7,DAY(1))),DATE($G$2,$J$2+7,1))</f>
        <v>42583</v>
      </c>
      <c r="B131" s="14"/>
    </row>
    <row r="132" spans="1:2" ht="12.75" hidden="1">
      <c r="A132" s="188" t="e">
        <f>IF($E$2="",IF(MONTH(#REF!)=12,DATE(YEAR(#REF!)+1,1,1),DATE(YEAR(#REF!),MONTH(#REF!)+1,DAY(1))),DATE($E$2,#REF!+1,1))</f>
        <v>#REF!</v>
      </c>
      <c r="B132" s="21"/>
    </row>
    <row r="133" spans="1:2" ht="12.75" hidden="1">
      <c r="A133" s="188" t="e">
        <f>IF($E$2="",IF(MONTH(#REF!)=12,DATE(YEAR(#REF!)+1,1,1),DATE(YEAR(#REF!),MONTH(#REF!)+1,DAY(1))),DATE($E$2,AH91+1,1))</f>
        <v>#REF!</v>
      </c>
      <c r="B133" s="24"/>
    </row>
    <row r="134" spans="1:2" ht="13.5" hidden="1">
      <c r="A134" s="188" t="e">
        <f>IF($E$2="",IF(MONTH(#REF!)=12,DATE(YEAR(#REF!)+1,1,1),DATE(YEAR(#REF!),MONTH(#REF!)+1,DAY(1))),DATE($E$2,AH92+1,1))</f>
        <v>#REF!</v>
      </c>
      <c r="B134" s="35" t="s">
        <v>0</v>
      </c>
    </row>
    <row r="135" spans="1:2" ht="13.5" hidden="1">
      <c r="A135" s="188" t="e">
        <f>IF($E$2="",IF(MONTH(#REF!)=12,DATE(YEAR(#REF!)+1,1,1),DATE(YEAR(#REF!),MONTH(#REF!)+1,DAY(1))),DATE($E$2,AH93+1,1))</f>
        <v>#REF!</v>
      </c>
      <c r="B135" s="35" t="s">
        <v>1</v>
      </c>
    </row>
    <row r="136" spans="1:2" ht="13.5" hidden="1">
      <c r="A136" s="188" t="e">
        <f>IF($E$2="",IF(MONTH(#REF!)=12,DATE(YEAR(#REF!)+1,1,1),DATE(YEAR(#REF!),MONTH(#REF!)+1,DAY(1))),DATE($E$2,C112+1,1))</f>
        <v>#REF!</v>
      </c>
      <c r="B136" s="35" t="s">
        <v>2</v>
      </c>
    </row>
    <row r="137" spans="1:2" ht="13.5" hidden="1">
      <c r="A137" s="188" t="e">
        <f>IF($E$2="",IF(MONTH(#REF!)=12,DATE(YEAR(#REF!)+1,1,1),DATE(YEAR(#REF!),MONTH(#REF!)+1,DAY(1))),DATE($E$2,BM77+1,1))</f>
        <v>#REF!</v>
      </c>
      <c r="B137" s="35" t="s">
        <v>3</v>
      </c>
    </row>
    <row r="138" spans="1:2" ht="13.5" hidden="1">
      <c r="A138" s="188" t="e">
        <f>IF($E$2="",IF(MONTH(#REF!)=12,DATE(YEAR(#REF!)+1,1,1),DATE(YEAR(#REF!),MONTH(#REF!)+1,DAY(1))),DATE($E$2,BM78+1,1))</f>
        <v>#REF!</v>
      </c>
      <c r="B138" s="35" t="s">
        <v>4</v>
      </c>
    </row>
    <row r="139" spans="1:2" ht="13.5" hidden="1">
      <c r="A139" s="188" t="e">
        <f>IF($E$2="",IF(MONTH(#REF!)=12,DATE(YEAR(#REF!)+1,1,1),DATE(YEAR(#REF!),MONTH(#REF!)+1,DAY(1))),DATE($E$2,BM79+1,1))</f>
        <v>#REF!</v>
      </c>
      <c r="B139" s="35" t="s">
        <v>5</v>
      </c>
    </row>
    <row r="140" spans="1:2" ht="13.5" hidden="1">
      <c r="A140" s="188" t="e">
        <f>IF($E$2="",IF(MONTH(#REF!)=12,DATE(YEAR(#REF!)+1,1,1),DATE(YEAR(#REF!),MONTH(#REF!)+1,DAY(1))),DATE($E$2,BM80+1,1))</f>
        <v>#REF!</v>
      </c>
      <c r="B140" s="35" t="s">
        <v>6</v>
      </c>
    </row>
    <row r="141" spans="1:2" ht="13.5" hidden="1">
      <c r="A141" s="188" t="e">
        <f>IF($E$2="",IF(MONTH(#REF!)=12,DATE(YEAR(#REF!)+1,1,1),DATE(YEAR(#REF!),MONTH(#REF!)+1,DAY(1))),DATE($E$2,BM81+1,1))</f>
        <v>#REF!</v>
      </c>
      <c r="B141" s="35"/>
    </row>
    <row r="142" spans="1:2" ht="13.5" hidden="1">
      <c r="A142" s="188" t="e">
        <f>IF($E$2="",IF(MONTH(#REF!)=12,DATE(YEAR(#REF!)+1,1,1),DATE(YEAR(#REF!),MONTH(#REF!)+1,DAY(1))),DATE($E$2,BM82+1,1))</f>
        <v>#REF!</v>
      </c>
      <c r="B142" s="35" t="s">
        <v>7</v>
      </c>
    </row>
    <row r="143" spans="1:2" ht="13.5" hidden="1">
      <c r="A143" s="188" t="e">
        <f>IF($E$2="",IF(MONTH(#REF!)=12,DATE(YEAR(#REF!)+1,1,1),DATE(YEAR(#REF!),MONTH(#REF!)+1,DAY(1))),DATE($E$2,BM83+1,1))</f>
        <v>#REF!</v>
      </c>
      <c r="B143" s="35" t="s">
        <v>8</v>
      </c>
    </row>
    <row r="144" spans="1:2" ht="13.5" hidden="1">
      <c r="A144" s="188" t="e">
        <f>IF($E$2="",IF(MONTH(#REF!)=12,DATE(YEAR(#REF!)+1,1,1),DATE(YEAR(#REF!),MONTH(#REF!)+1,DAY(1))),DATE($E$2,BM84+1,1))</f>
        <v>#REF!</v>
      </c>
      <c r="B144" s="35" t="s">
        <v>9</v>
      </c>
    </row>
    <row r="145" spans="1:2" ht="13.5" hidden="1">
      <c r="A145" s="188" t="e">
        <f>IF($E$2="",IF(MONTH(#REF!)=12,DATE(YEAR(#REF!)+1,1,1),DATE(YEAR(#REF!),MONTH(#REF!)+1,DAY(1))),DATE($E$2,BM85+1,1))</f>
        <v>#REF!</v>
      </c>
      <c r="B145" s="35" t="s">
        <v>11</v>
      </c>
    </row>
    <row r="146" spans="1:2" ht="13.5" hidden="1">
      <c r="A146" s="188" t="e">
        <f>IF($E$2="",IF(MONTH(#REF!)=12,DATE(YEAR(#REF!)+1,1,1),DATE(YEAR(#REF!),MONTH(#REF!)+1,DAY(1))),DATE($E$2,BM86+1,1))</f>
        <v>#REF!</v>
      </c>
      <c r="B146" s="45" t="s">
        <v>12</v>
      </c>
    </row>
    <row r="147" spans="1:2" ht="14.25" hidden="1" thickBot="1">
      <c r="A147" s="188" t="e">
        <f>IF($E$2="",IF(MONTH(#REF!)=12,DATE(YEAR(#REF!)+1,1,1),DATE(YEAR(#REF!),MONTH(#REF!)+1,DAY(1))),DATE($E$2,BM87+1,1))</f>
        <v>#REF!</v>
      </c>
      <c r="B147" s="46" t="s">
        <v>13</v>
      </c>
    </row>
    <row r="148" spans="1:126" ht="22.5">
      <c r="A148" s="58"/>
      <c r="B148" s="4"/>
      <c r="C148" s="178">
        <f>A149</f>
        <v>42614</v>
      </c>
      <c r="D148" s="179"/>
      <c r="E148" s="179"/>
      <c r="F148" s="179"/>
      <c r="G148" s="179"/>
      <c r="H148" s="179"/>
      <c r="I148" s="179"/>
      <c r="J148" s="179"/>
      <c r="K148" s="179"/>
      <c r="L148" s="179"/>
      <c r="M148" s="179"/>
      <c r="N148" s="179"/>
      <c r="O148" s="179"/>
      <c r="P148" s="179"/>
      <c r="Q148" s="179"/>
      <c r="R148" s="179"/>
      <c r="S148" s="179"/>
      <c r="T148" s="179"/>
      <c r="U148" s="179"/>
      <c r="V148" s="179"/>
      <c r="W148" s="179"/>
      <c r="X148" s="179"/>
      <c r="Y148" s="179"/>
      <c r="Z148" s="179"/>
      <c r="AA148" s="179"/>
      <c r="AB148" s="179"/>
      <c r="AC148" s="179"/>
      <c r="AD148" s="179"/>
      <c r="AE148" s="179"/>
      <c r="AF148" s="179"/>
      <c r="AG148" s="180"/>
      <c r="AH148" s="178">
        <f>A167</f>
        <v>42644</v>
      </c>
      <c r="AI148" s="179"/>
      <c r="AJ148" s="179"/>
      <c r="AK148" s="179"/>
      <c r="AL148" s="179"/>
      <c r="AM148" s="179"/>
      <c r="AN148" s="179"/>
      <c r="AO148" s="179"/>
      <c r="AP148" s="179"/>
      <c r="AQ148" s="179"/>
      <c r="AR148" s="179"/>
      <c r="AS148" s="179"/>
      <c r="AT148" s="179"/>
      <c r="AU148" s="179"/>
      <c r="AV148" s="179"/>
      <c r="AW148" s="179"/>
      <c r="AX148" s="179"/>
      <c r="AY148" s="179"/>
      <c r="AZ148" s="179"/>
      <c r="BA148" s="179"/>
      <c r="BB148" s="179"/>
      <c r="BC148" s="179"/>
      <c r="BD148" s="179"/>
      <c r="BE148" s="179"/>
      <c r="BF148" s="179"/>
      <c r="BG148" s="179"/>
      <c r="BH148" s="179"/>
      <c r="BI148" s="179"/>
      <c r="BJ148" s="179"/>
      <c r="BK148" s="179"/>
      <c r="BL148" s="180"/>
      <c r="BM148" s="178">
        <f>A185</f>
        <v>42675</v>
      </c>
      <c r="BN148" s="179"/>
      <c r="BO148" s="179"/>
      <c r="BP148" s="179"/>
      <c r="BQ148" s="179"/>
      <c r="BR148" s="179"/>
      <c r="BS148" s="179"/>
      <c r="BT148" s="179"/>
      <c r="BU148" s="179"/>
      <c r="BV148" s="179"/>
      <c r="BW148" s="179"/>
      <c r="BX148" s="179"/>
      <c r="BY148" s="179"/>
      <c r="BZ148" s="179"/>
      <c r="CA148" s="179"/>
      <c r="CB148" s="179"/>
      <c r="CC148" s="179"/>
      <c r="CD148" s="179"/>
      <c r="CE148" s="179"/>
      <c r="CF148" s="179"/>
      <c r="CG148" s="179"/>
      <c r="CH148" s="179"/>
      <c r="CI148" s="179"/>
      <c r="CJ148" s="179"/>
      <c r="CK148" s="179"/>
      <c r="CL148" s="179"/>
      <c r="CM148" s="179"/>
      <c r="CN148" s="179"/>
      <c r="CO148" s="179"/>
      <c r="CP148" s="179"/>
      <c r="CQ148" s="180"/>
      <c r="CR148" s="178">
        <f>A203</f>
        <v>42705</v>
      </c>
      <c r="CS148" s="179"/>
      <c r="CT148" s="179"/>
      <c r="CU148" s="179"/>
      <c r="CV148" s="179"/>
      <c r="CW148" s="179"/>
      <c r="CX148" s="179"/>
      <c r="CY148" s="179"/>
      <c r="CZ148" s="179"/>
      <c r="DA148" s="179"/>
      <c r="DB148" s="179"/>
      <c r="DC148" s="179"/>
      <c r="DD148" s="179"/>
      <c r="DE148" s="179"/>
      <c r="DF148" s="179"/>
      <c r="DG148" s="179"/>
      <c r="DH148" s="179"/>
      <c r="DI148" s="179"/>
      <c r="DJ148" s="179"/>
      <c r="DK148" s="179"/>
      <c r="DL148" s="179"/>
      <c r="DM148" s="179"/>
      <c r="DN148" s="179"/>
      <c r="DO148" s="179"/>
      <c r="DP148" s="179"/>
      <c r="DQ148" s="179"/>
      <c r="DR148" s="179"/>
      <c r="DS148" s="179"/>
      <c r="DT148" s="179"/>
      <c r="DU148" s="179"/>
      <c r="DV148" s="180"/>
    </row>
    <row r="149" spans="1:126" ht="13.5">
      <c r="A149" s="187">
        <f>IF($G$2="",IF(MONTH($A$2)=12,DATE(YEAR($A$2)+1,1,1),DATE(YEAR($A$2),MONTH($A$2)+8,DAY(1))),DATE($G$2,$J$2+8,1))</f>
        <v>42614</v>
      </c>
      <c r="B149" s="14"/>
      <c r="C149" s="181"/>
      <c r="D149" s="182"/>
      <c r="E149" s="182"/>
      <c r="F149" s="182"/>
      <c r="G149" s="182"/>
      <c r="H149" s="182"/>
      <c r="I149" s="183"/>
      <c r="J149" s="185"/>
      <c r="K149" s="185"/>
      <c r="L149" s="185"/>
      <c r="M149" s="185"/>
      <c r="N149" s="185"/>
      <c r="O149" s="185"/>
      <c r="P149" s="186"/>
      <c r="Q149" s="184"/>
      <c r="R149" s="185"/>
      <c r="S149" s="185"/>
      <c r="T149" s="185"/>
      <c r="U149" s="185"/>
      <c r="V149" s="185"/>
      <c r="W149" s="186"/>
      <c r="X149" s="184"/>
      <c r="Y149" s="185"/>
      <c r="Z149" s="185"/>
      <c r="AA149" s="185"/>
      <c r="AB149" s="185"/>
      <c r="AC149" s="185"/>
      <c r="AD149" s="186"/>
      <c r="AE149" s="20"/>
      <c r="AF149" s="18"/>
      <c r="AG149" s="18"/>
      <c r="AH149" s="181"/>
      <c r="AI149" s="182"/>
      <c r="AJ149" s="182"/>
      <c r="AK149" s="182"/>
      <c r="AL149" s="182"/>
      <c r="AM149" s="182"/>
      <c r="AN149" s="183"/>
      <c r="AO149" s="185"/>
      <c r="AP149" s="185"/>
      <c r="AQ149" s="185"/>
      <c r="AR149" s="185"/>
      <c r="AS149" s="185"/>
      <c r="AT149" s="185"/>
      <c r="AU149" s="186"/>
      <c r="AV149" s="184"/>
      <c r="AW149" s="185"/>
      <c r="AX149" s="185"/>
      <c r="AY149" s="185"/>
      <c r="AZ149" s="185"/>
      <c r="BA149" s="185"/>
      <c r="BB149" s="186"/>
      <c r="BC149" s="184"/>
      <c r="BD149" s="185"/>
      <c r="BE149" s="185"/>
      <c r="BF149" s="185"/>
      <c r="BG149" s="185"/>
      <c r="BH149" s="185"/>
      <c r="BI149" s="186"/>
      <c r="BJ149" s="20"/>
      <c r="BK149" s="18"/>
      <c r="BL149" s="18"/>
      <c r="BM149" s="181"/>
      <c r="BN149" s="182"/>
      <c r="BO149" s="182"/>
      <c r="BP149" s="182"/>
      <c r="BQ149" s="182"/>
      <c r="BR149" s="182"/>
      <c r="BS149" s="183"/>
      <c r="BT149" s="185"/>
      <c r="BU149" s="185"/>
      <c r="BV149" s="185"/>
      <c r="BW149" s="185"/>
      <c r="BX149" s="185"/>
      <c r="BY149" s="185"/>
      <c r="BZ149" s="186"/>
      <c r="CA149" s="184"/>
      <c r="CB149" s="185"/>
      <c r="CC149" s="185"/>
      <c r="CD149" s="185"/>
      <c r="CE149" s="185"/>
      <c r="CF149" s="185"/>
      <c r="CG149" s="186"/>
      <c r="CH149" s="184"/>
      <c r="CI149" s="185"/>
      <c r="CJ149" s="185"/>
      <c r="CK149" s="185"/>
      <c r="CL149" s="185"/>
      <c r="CM149" s="185"/>
      <c r="CN149" s="186"/>
      <c r="CO149" s="184"/>
      <c r="CP149" s="185"/>
      <c r="CQ149" s="185"/>
      <c r="CR149" s="181"/>
      <c r="CS149" s="182"/>
      <c r="CT149" s="182"/>
      <c r="CU149" s="182"/>
      <c r="CV149" s="182"/>
      <c r="CW149" s="182"/>
      <c r="CX149" s="183"/>
      <c r="CY149" s="185"/>
      <c r="CZ149" s="185"/>
      <c r="DA149" s="185"/>
      <c r="DB149" s="185"/>
      <c r="DC149" s="185"/>
      <c r="DD149" s="185"/>
      <c r="DE149" s="186"/>
      <c r="DF149" s="184"/>
      <c r="DG149" s="185"/>
      <c r="DH149" s="185"/>
      <c r="DI149" s="185"/>
      <c r="DJ149" s="185"/>
      <c r="DK149" s="185"/>
      <c r="DL149" s="186"/>
      <c r="DM149" s="184"/>
      <c r="DN149" s="185"/>
      <c r="DO149" s="185"/>
      <c r="DP149" s="185"/>
      <c r="DQ149" s="185"/>
      <c r="DR149" s="185"/>
      <c r="DS149" s="186"/>
      <c r="DT149" s="184"/>
      <c r="DU149" s="185"/>
      <c r="DV149" s="185"/>
    </row>
    <row r="150" spans="1:126" ht="15">
      <c r="A150" s="188" t="e">
        <f>IF($E$2="",IF(MONTH(#REF!)=12,DATE(YEAR(#REF!)+1,1,1),DATE(YEAR(#REF!),MONTH(#REF!)+1,DAY(1))),DATE($E$2,#REF!+1,1))</f>
        <v>#REF!</v>
      </c>
      <c r="B150" s="13"/>
      <c r="C150" s="22">
        <f aca="true" t="shared" si="19" ref="C150:AG150">C151</f>
        <v>42614</v>
      </c>
      <c r="D150" s="22">
        <f t="shared" si="19"/>
        <v>42615</v>
      </c>
      <c r="E150" s="22">
        <f t="shared" si="19"/>
        <v>42616</v>
      </c>
      <c r="F150" s="22">
        <f t="shared" si="19"/>
        <v>42617</v>
      </c>
      <c r="G150" s="22">
        <f t="shared" si="19"/>
        <v>42618</v>
      </c>
      <c r="H150" s="70">
        <f t="shared" si="19"/>
        <v>42619</v>
      </c>
      <c r="I150" s="70">
        <f t="shared" si="19"/>
        <v>42620</v>
      </c>
      <c r="J150" s="22">
        <f t="shared" si="19"/>
        <v>42621</v>
      </c>
      <c r="K150" s="22">
        <f t="shared" si="19"/>
        <v>42622</v>
      </c>
      <c r="L150" s="23">
        <f t="shared" si="19"/>
        <v>42623</v>
      </c>
      <c r="M150" s="22">
        <f t="shared" si="19"/>
        <v>42624</v>
      </c>
      <c r="N150" s="22">
        <f t="shared" si="19"/>
        <v>42625</v>
      </c>
      <c r="O150" s="70">
        <f t="shared" si="19"/>
        <v>42626</v>
      </c>
      <c r="P150" s="70">
        <f t="shared" si="19"/>
        <v>42627</v>
      </c>
      <c r="Q150" s="22">
        <f t="shared" si="19"/>
        <v>42628</v>
      </c>
      <c r="R150" s="22">
        <f t="shared" si="19"/>
        <v>42629</v>
      </c>
      <c r="S150" s="22">
        <f t="shared" si="19"/>
        <v>42630</v>
      </c>
      <c r="T150" s="22">
        <f t="shared" si="19"/>
        <v>42631</v>
      </c>
      <c r="U150" s="22">
        <f t="shared" si="19"/>
        <v>42632</v>
      </c>
      <c r="V150" s="70">
        <f t="shared" si="19"/>
        <v>42633</v>
      </c>
      <c r="W150" s="70">
        <f t="shared" si="19"/>
        <v>42634</v>
      </c>
      <c r="X150" s="22">
        <f t="shared" si="19"/>
        <v>42635</v>
      </c>
      <c r="Y150" s="22">
        <f t="shared" si="19"/>
        <v>42636</v>
      </c>
      <c r="Z150" s="23">
        <f t="shared" si="19"/>
        <v>42637</v>
      </c>
      <c r="AA150" s="22">
        <f t="shared" si="19"/>
        <v>42638</v>
      </c>
      <c r="AB150" s="22">
        <f t="shared" si="19"/>
        <v>42639</v>
      </c>
      <c r="AC150" s="70">
        <f t="shared" si="19"/>
        <v>42640</v>
      </c>
      <c r="AD150" s="70">
        <f t="shared" si="19"/>
        <v>42641</v>
      </c>
      <c r="AE150" s="22">
        <f t="shared" si="19"/>
        <v>42642</v>
      </c>
      <c r="AF150" s="22">
        <f t="shared" si="19"/>
        <v>42643</v>
      </c>
      <c r="AG150" s="22">
        <f t="shared" si="19"/>
      </c>
      <c r="AH150" s="22">
        <f aca="true" t="shared" si="20" ref="AH150:BH150">AH151</f>
        <v>42644</v>
      </c>
      <c r="AI150" s="22">
        <f t="shared" si="20"/>
        <v>42645</v>
      </c>
      <c r="AJ150" s="22">
        <f t="shared" si="20"/>
        <v>42646</v>
      </c>
      <c r="AK150" s="22">
        <f t="shared" si="20"/>
        <v>42647</v>
      </c>
      <c r="AL150" s="22">
        <f t="shared" si="20"/>
        <v>42648</v>
      </c>
      <c r="AM150" s="70">
        <f t="shared" si="20"/>
        <v>42649</v>
      </c>
      <c r="AN150" s="70">
        <f t="shared" si="20"/>
        <v>42650</v>
      </c>
      <c r="AO150" s="22">
        <f t="shared" si="20"/>
        <v>42651</v>
      </c>
      <c r="AP150" s="22">
        <f t="shared" si="20"/>
        <v>42652</v>
      </c>
      <c r="AQ150" s="23">
        <f t="shared" si="20"/>
        <v>42653</v>
      </c>
      <c r="AR150" s="22">
        <f t="shared" si="20"/>
        <v>42654</v>
      </c>
      <c r="AS150" s="22">
        <f t="shared" si="20"/>
        <v>42655</v>
      </c>
      <c r="AT150" s="70">
        <f t="shared" si="20"/>
        <v>42656</v>
      </c>
      <c r="AU150" s="70">
        <f t="shared" si="20"/>
        <v>42657</v>
      </c>
      <c r="AV150" s="22">
        <f t="shared" si="20"/>
        <v>42658</v>
      </c>
      <c r="AW150" s="22">
        <f t="shared" si="20"/>
        <v>42659</v>
      </c>
      <c r="AX150" s="22">
        <f t="shared" si="20"/>
        <v>42660</v>
      </c>
      <c r="AY150" s="22">
        <f t="shared" si="20"/>
        <v>42661</v>
      </c>
      <c r="AZ150" s="22">
        <f t="shared" si="20"/>
        <v>42662</v>
      </c>
      <c r="BA150" s="70">
        <f t="shared" si="20"/>
        <v>42663</v>
      </c>
      <c r="BB150" s="70">
        <f t="shared" si="20"/>
        <v>42664</v>
      </c>
      <c r="BC150" s="22">
        <f t="shared" si="20"/>
        <v>42665</v>
      </c>
      <c r="BD150" s="22">
        <f t="shared" si="20"/>
        <v>42666</v>
      </c>
      <c r="BE150" s="23">
        <f t="shared" si="20"/>
        <v>42667</v>
      </c>
      <c r="BF150" s="22">
        <f t="shared" si="20"/>
        <v>42668</v>
      </c>
      <c r="BG150" s="22">
        <f t="shared" si="20"/>
        <v>42669</v>
      </c>
      <c r="BH150" s="70">
        <f t="shared" si="20"/>
        <v>42670</v>
      </c>
      <c r="BI150" s="70">
        <f aca="true" t="shared" si="21" ref="BI150:CH150">BI151</f>
        <v>42671</v>
      </c>
      <c r="BJ150" s="22">
        <f t="shared" si="21"/>
        <v>42672</v>
      </c>
      <c r="BK150" s="22">
        <f t="shared" si="21"/>
        <v>42673</v>
      </c>
      <c r="BL150" s="22">
        <f t="shared" si="21"/>
        <v>42674</v>
      </c>
      <c r="BM150" s="22">
        <f t="shared" si="21"/>
        <v>42675</v>
      </c>
      <c r="BN150" s="22">
        <f t="shared" si="21"/>
        <v>42676</v>
      </c>
      <c r="BO150" s="22">
        <f t="shared" si="21"/>
        <v>42677</v>
      </c>
      <c r="BP150" s="22">
        <f t="shared" si="21"/>
        <v>42678</v>
      </c>
      <c r="BQ150" s="22">
        <f t="shared" si="21"/>
        <v>42679</v>
      </c>
      <c r="BR150" s="70">
        <f t="shared" si="21"/>
        <v>42680</v>
      </c>
      <c r="BS150" s="70">
        <f t="shared" si="21"/>
        <v>42681</v>
      </c>
      <c r="BT150" s="22">
        <f t="shared" si="21"/>
        <v>42682</v>
      </c>
      <c r="BU150" s="22">
        <f t="shared" si="21"/>
        <v>42683</v>
      </c>
      <c r="BV150" s="23">
        <f t="shared" si="21"/>
        <v>42684</v>
      </c>
      <c r="BW150" s="22">
        <f t="shared" si="21"/>
        <v>42685</v>
      </c>
      <c r="BX150" s="22">
        <f t="shared" si="21"/>
        <v>42686</v>
      </c>
      <c r="BY150" s="70">
        <f t="shared" si="21"/>
        <v>42687</v>
      </c>
      <c r="BZ150" s="70">
        <f t="shared" si="21"/>
        <v>42688</v>
      </c>
      <c r="CA150" s="22">
        <f t="shared" si="21"/>
        <v>42689</v>
      </c>
      <c r="CB150" s="22">
        <f t="shared" si="21"/>
        <v>42690</v>
      </c>
      <c r="CC150" s="22">
        <f t="shared" si="21"/>
        <v>42691</v>
      </c>
      <c r="CD150" s="22">
        <f t="shared" si="21"/>
        <v>42692</v>
      </c>
      <c r="CE150" s="22">
        <f t="shared" si="21"/>
        <v>42693</v>
      </c>
      <c r="CF150" s="70">
        <f t="shared" si="21"/>
        <v>42694</v>
      </c>
      <c r="CG150" s="70">
        <f t="shared" si="21"/>
        <v>42695</v>
      </c>
      <c r="CH150" s="22">
        <f t="shared" si="21"/>
        <v>42696</v>
      </c>
      <c r="CI150" s="22">
        <f aca="true" t="shared" si="22" ref="CI150:DH150">CI151</f>
        <v>42697</v>
      </c>
      <c r="CJ150" s="23">
        <f t="shared" si="22"/>
        <v>42698</v>
      </c>
      <c r="CK150" s="22">
        <f t="shared" si="22"/>
        <v>42699</v>
      </c>
      <c r="CL150" s="22">
        <f t="shared" si="22"/>
        <v>42700</v>
      </c>
      <c r="CM150" s="70">
        <f t="shared" si="22"/>
        <v>42701</v>
      </c>
      <c r="CN150" s="70">
        <f t="shared" si="22"/>
        <v>42702</v>
      </c>
      <c r="CO150" s="22">
        <f t="shared" si="22"/>
        <v>42703</v>
      </c>
      <c r="CP150" s="22">
        <f t="shared" si="22"/>
        <v>42704</v>
      </c>
      <c r="CQ150" s="22">
        <f t="shared" si="22"/>
      </c>
      <c r="CR150" s="22">
        <f t="shared" si="22"/>
        <v>42705</v>
      </c>
      <c r="CS150" s="22">
        <f t="shared" si="22"/>
        <v>42706</v>
      </c>
      <c r="CT150" s="22">
        <f t="shared" si="22"/>
        <v>42707</v>
      </c>
      <c r="CU150" s="22">
        <f t="shared" si="22"/>
        <v>42708</v>
      </c>
      <c r="CV150" s="22">
        <f t="shared" si="22"/>
        <v>42709</v>
      </c>
      <c r="CW150" s="70">
        <f t="shared" si="22"/>
        <v>42710</v>
      </c>
      <c r="CX150" s="70">
        <f t="shared" si="22"/>
        <v>42711</v>
      </c>
      <c r="CY150" s="22">
        <f t="shared" si="22"/>
        <v>42712</v>
      </c>
      <c r="CZ150" s="22">
        <f t="shared" si="22"/>
        <v>42713</v>
      </c>
      <c r="DA150" s="23">
        <f t="shared" si="22"/>
        <v>42714</v>
      </c>
      <c r="DB150" s="22">
        <f t="shared" si="22"/>
        <v>42715</v>
      </c>
      <c r="DC150" s="22">
        <f t="shared" si="22"/>
        <v>42716</v>
      </c>
      <c r="DD150" s="70">
        <f t="shared" si="22"/>
        <v>42717</v>
      </c>
      <c r="DE150" s="70">
        <f t="shared" si="22"/>
        <v>42718</v>
      </c>
      <c r="DF150" s="22">
        <f t="shared" si="22"/>
        <v>42719</v>
      </c>
      <c r="DG150" s="22">
        <f t="shared" si="22"/>
        <v>42720</v>
      </c>
      <c r="DH150" s="22">
        <f t="shared" si="22"/>
        <v>42721</v>
      </c>
      <c r="DI150" s="22">
        <f aca="true" t="shared" si="23" ref="DI150:DV150">DI151</f>
        <v>42722</v>
      </c>
      <c r="DJ150" s="22">
        <f t="shared" si="23"/>
        <v>42723</v>
      </c>
      <c r="DK150" s="70">
        <f t="shared" si="23"/>
        <v>42724</v>
      </c>
      <c r="DL150" s="70">
        <f t="shared" si="23"/>
        <v>42725</v>
      </c>
      <c r="DM150" s="22">
        <f t="shared" si="23"/>
        <v>42726</v>
      </c>
      <c r="DN150" s="22">
        <f t="shared" si="23"/>
        <v>42727</v>
      </c>
      <c r="DO150" s="23">
        <f t="shared" si="23"/>
        <v>42728</v>
      </c>
      <c r="DP150" s="22">
        <f t="shared" si="23"/>
        <v>42729</v>
      </c>
      <c r="DQ150" s="22">
        <f t="shared" si="23"/>
        <v>42730</v>
      </c>
      <c r="DR150" s="70">
        <f t="shared" si="23"/>
        <v>42731</v>
      </c>
      <c r="DS150" s="70">
        <f t="shared" si="23"/>
        <v>42732</v>
      </c>
      <c r="DT150" s="22">
        <f t="shared" si="23"/>
        <v>42733</v>
      </c>
      <c r="DU150" s="22">
        <f t="shared" si="23"/>
        <v>42734</v>
      </c>
      <c r="DV150" s="22">
        <f t="shared" si="23"/>
        <v>42735</v>
      </c>
    </row>
    <row r="151" spans="1:130" ht="13.5">
      <c r="A151" s="188" t="e">
        <f>IF($E$2="",IF(MONTH(#REF!)=12,DATE(YEAR(#REF!)+1,1,1),DATE(YEAR(#REF!),MONTH(#REF!)+1,DAY(1))),DATE($E$2,BM91+1,1))</f>
        <v>#REF!</v>
      </c>
      <c r="B151" s="24"/>
      <c r="C151" s="25">
        <f>DATE(YEAR($A$149),MONTH($A$149),DAY(1))</f>
        <v>42614</v>
      </c>
      <c r="D151" s="26">
        <f>C151+1</f>
        <v>42615</v>
      </c>
      <c r="E151" s="26">
        <f aca="true" t="shared" si="24" ref="E151:AD151">D151+1</f>
        <v>42616</v>
      </c>
      <c r="F151" s="26">
        <f t="shared" si="24"/>
        <v>42617</v>
      </c>
      <c r="G151" s="26">
        <f t="shared" si="24"/>
        <v>42618</v>
      </c>
      <c r="H151" s="26">
        <f t="shared" si="24"/>
        <v>42619</v>
      </c>
      <c r="I151" s="26">
        <f t="shared" si="24"/>
        <v>42620</v>
      </c>
      <c r="J151" s="25">
        <f t="shared" si="24"/>
        <v>42621</v>
      </c>
      <c r="K151" s="26">
        <f t="shared" si="24"/>
        <v>42622</v>
      </c>
      <c r="L151" s="28">
        <f t="shared" si="24"/>
        <v>42623</v>
      </c>
      <c r="M151" s="26">
        <f t="shared" si="24"/>
        <v>42624</v>
      </c>
      <c r="N151" s="26">
        <f t="shared" si="24"/>
        <v>42625</v>
      </c>
      <c r="O151" s="26">
        <f t="shared" si="24"/>
        <v>42626</v>
      </c>
      <c r="P151" s="26">
        <f t="shared" si="24"/>
        <v>42627</v>
      </c>
      <c r="Q151" s="25">
        <f t="shared" si="24"/>
        <v>42628</v>
      </c>
      <c r="R151" s="26">
        <f t="shared" si="24"/>
        <v>42629</v>
      </c>
      <c r="S151" s="26">
        <f t="shared" si="24"/>
        <v>42630</v>
      </c>
      <c r="T151" s="26">
        <f t="shared" si="24"/>
        <v>42631</v>
      </c>
      <c r="U151" s="26">
        <f t="shared" si="24"/>
        <v>42632</v>
      </c>
      <c r="V151" s="26">
        <f t="shared" si="24"/>
        <v>42633</v>
      </c>
      <c r="W151" s="26">
        <f t="shared" si="24"/>
        <v>42634</v>
      </c>
      <c r="X151" s="25">
        <f t="shared" si="24"/>
        <v>42635</v>
      </c>
      <c r="Y151" s="26">
        <f t="shared" si="24"/>
        <v>42636</v>
      </c>
      <c r="Z151" s="28">
        <f t="shared" si="24"/>
        <v>42637</v>
      </c>
      <c r="AA151" s="26">
        <f t="shared" si="24"/>
        <v>42638</v>
      </c>
      <c r="AB151" s="26">
        <f t="shared" si="24"/>
        <v>42639</v>
      </c>
      <c r="AC151" s="26">
        <f t="shared" si="24"/>
        <v>42640</v>
      </c>
      <c r="AD151" s="26">
        <f t="shared" si="24"/>
        <v>42641</v>
      </c>
      <c r="AE151" s="25">
        <f>IF(DAY(I151+22)=1,"",DATE(YEAR(I151),MONTH(I151),DAY(I151+22)))</f>
        <v>42642</v>
      </c>
      <c r="AF151" s="25">
        <f>IF(DAY(I151+23)=1,"",IF(OR(NOT(MONTH($A$149)=2),AND(MONTH($A$149)=2,OR(MOD(YEAR($A$149),400)=0,AND(MOD(YEAR($A$149),4)=0,MOD(YEAR($A$149),100)&lt;&gt;0)))),DATE(YEAR(AE151),MONTH(AE151),DAY(AE151+1)),IF(MONTH($A$149)=2,"")))</f>
        <v>42643</v>
      </c>
      <c r="AG151" s="26">
        <f>IF(OR(DAY(I151+23)=1,DAY(I151+24)=1),"",IF(OR(NOT(MONTH($A$149)=2),AND(MONTH($A$149)=2,OR(MOD(YEAR($A$149),400)=0,AND(MOD(YEAR($A$149),4)=0,MOD(YEAR($A$149),100)&lt;&gt;0)))),DATE(YEAR(AF151),MONTH(AF151),DAY(AF151+1)),IF(MONTH($A$149)=2,"")))</f>
      </c>
      <c r="AH151" s="25">
        <f>DATE(YEAR($A$167),MONTH($A$167),DAY(1))</f>
        <v>42644</v>
      </c>
      <c r="AI151" s="26">
        <f>AH151+1</f>
        <v>42645</v>
      </c>
      <c r="AJ151" s="26">
        <f aca="true" t="shared" si="25" ref="AJ151:BI151">AI151+1</f>
        <v>42646</v>
      </c>
      <c r="AK151" s="26">
        <f t="shared" si="25"/>
        <v>42647</v>
      </c>
      <c r="AL151" s="26">
        <f t="shared" si="25"/>
        <v>42648</v>
      </c>
      <c r="AM151" s="26">
        <f t="shared" si="25"/>
        <v>42649</v>
      </c>
      <c r="AN151" s="26">
        <f t="shared" si="25"/>
        <v>42650</v>
      </c>
      <c r="AO151" s="25">
        <f t="shared" si="25"/>
        <v>42651</v>
      </c>
      <c r="AP151" s="26">
        <f t="shared" si="25"/>
        <v>42652</v>
      </c>
      <c r="AQ151" s="28">
        <f t="shared" si="25"/>
        <v>42653</v>
      </c>
      <c r="AR151" s="26">
        <f t="shared" si="25"/>
        <v>42654</v>
      </c>
      <c r="AS151" s="26">
        <f t="shared" si="25"/>
        <v>42655</v>
      </c>
      <c r="AT151" s="26">
        <f t="shared" si="25"/>
        <v>42656</v>
      </c>
      <c r="AU151" s="26">
        <f t="shared" si="25"/>
        <v>42657</v>
      </c>
      <c r="AV151" s="25">
        <f t="shared" si="25"/>
        <v>42658</v>
      </c>
      <c r="AW151" s="26">
        <f t="shared" si="25"/>
        <v>42659</v>
      </c>
      <c r="AX151" s="26">
        <f t="shared" si="25"/>
        <v>42660</v>
      </c>
      <c r="AY151" s="26">
        <f t="shared" si="25"/>
        <v>42661</v>
      </c>
      <c r="AZ151" s="26">
        <f t="shared" si="25"/>
        <v>42662</v>
      </c>
      <c r="BA151" s="26">
        <f t="shared" si="25"/>
        <v>42663</v>
      </c>
      <c r="BB151" s="26">
        <f t="shared" si="25"/>
        <v>42664</v>
      </c>
      <c r="BC151" s="25">
        <f t="shared" si="25"/>
        <v>42665</v>
      </c>
      <c r="BD151" s="26">
        <f t="shared" si="25"/>
        <v>42666</v>
      </c>
      <c r="BE151" s="28">
        <f t="shared" si="25"/>
        <v>42667</v>
      </c>
      <c r="BF151" s="26">
        <f t="shared" si="25"/>
        <v>42668</v>
      </c>
      <c r="BG151" s="26">
        <f t="shared" si="25"/>
        <v>42669</v>
      </c>
      <c r="BH151" s="26">
        <f t="shared" si="25"/>
        <v>42670</v>
      </c>
      <c r="BI151" s="26">
        <f t="shared" si="25"/>
        <v>42671</v>
      </c>
      <c r="BJ151" s="25">
        <f>IF(DAY(AN151+22)=1,"",DATE(YEAR(AN151),MONTH(AN151),DAY(AN151+22)))</f>
        <v>42672</v>
      </c>
      <c r="BK151" s="26">
        <f>IF(DAY(AN151+23)=1,"",IF(OR(NOT(MONTH($A$167)=2),AND(MONTH($A$167)=2,OR(MOD(YEAR($A$167),400)=0,AND(MOD(YEAR($A$167),4)=0,MOD(YEAR($A$167),100)&lt;&gt;0)))),DATE(YEAR(BJ151),MONTH(BJ151),DAY(BJ151+1)),IF(MONTH($A$167)=2,"")))</f>
        <v>42673</v>
      </c>
      <c r="BL151" s="26">
        <f>IF(OR(DAY(AN151+23)=1,DAY(AN151+24)=1),"",IF(OR(NOT(MONTH($A$167)=2),AND(MONTH($A$167)=2,OR(MOD(YEAR($A$167),400)=0,AND(MOD(YEAR($A$167),4)=0,MOD(YEAR($A$167),100)&lt;&gt;0)))),DATE(YEAR(BK151),MONTH(BK151),DAY(BK151+1)),IF(MONTH(AG150)=2,"")))</f>
        <v>42674</v>
      </c>
      <c r="BM151" s="25">
        <f>DATE(YEAR($A$185),MONTH($A$185),DAY(1))</f>
        <v>42675</v>
      </c>
      <c r="BN151" s="26">
        <f>BM151+1</f>
        <v>42676</v>
      </c>
      <c r="BO151" s="26">
        <f aca="true" t="shared" si="26" ref="BO151:CN151">BN151+1</f>
        <v>42677</v>
      </c>
      <c r="BP151" s="26">
        <f t="shared" si="26"/>
        <v>42678</v>
      </c>
      <c r="BQ151" s="26">
        <f t="shared" si="26"/>
        <v>42679</v>
      </c>
      <c r="BR151" s="26">
        <f t="shared" si="26"/>
        <v>42680</v>
      </c>
      <c r="BS151" s="26">
        <f t="shared" si="26"/>
        <v>42681</v>
      </c>
      <c r="BT151" s="25">
        <f t="shared" si="26"/>
        <v>42682</v>
      </c>
      <c r="BU151" s="26">
        <f t="shared" si="26"/>
        <v>42683</v>
      </c>
      <c r="BV151" s="28">
        <f t="shared" si="26"/>
        <v>42684</v>
      </c>
      <c r="BW151" s="26">
        <f t="shared" si="26"/>
        <v>42685</v>
      </c>
      <c r="BX151" s="26">
        <f t="shared" si="26"/>
        <v>42686</v>
      </c>
      <c r="BY151" s="26">
        <f t="shared" si="26"/>
        <v>42687</v>
      </c>
      <c r="BZ151" s="26">
        <f t="shared" si="26"/>
        <v>42688</v>
      </c>
      <c r="CA151" s="25">
        <f t="shared" si="26"/>
        <v>42689</v>
      </c>
      <c r="CB151" s="26">
        <f t="shared" si="26"/>
        <v>42690</v>
      </c>
      <c r="CC151" s="26">
        <f t="shared" si="26"/>
        <v>42691</v>
      </c>
      <c r="CD151" s="26">
        <f t="shared" si="26"/>
        <v>42692</v>
      </c>
      <c r="CE151" s="26">
        <f t="shared" si="26"/>
        <v>42693</v>
      </c>
      <c r="CF151" s="26">
        <f t="shared" si="26"/>
        <v>42694</v>
      </c>
      <c r="CG151" s="26">
        <f t="shared" si="26"/>
        <v>42695</v>
      </c>
      <c r="CH151" s="25">
        <f t="shared" si="26"/>
        <v>42696</v>
      </c>
      <c r="CI151" s="26">
        <f t="shared" si="26"/>
        <v>42697</v>
      </c>
      <c r="CJ151" s="28">
        <f t="shared" si="26"/>
        <v>42698</v>
      </c>
      <c r="CK151" s="26">
        <f t="shared" si="26"/>
        <v>42699</v>
      </c>
      <c r="CL151" s="26">
        <f t="shared" si="26"/>
        <v>42700</v>
      </c>
      <c r="CM151" s="26">
        <f t="shared" si="26"/>
        <v>42701</v>
      </c>
      <c r="CN151" s="26">
        <f t="shared" si="26"/>
        <v>42702</v>
      </c>
      <c r="CO151" s="25">
        <f>IF(DAY(BS151+22)=1,"",DATE(YEAR(BS151),MONTH(BS151),DAY(BS151+22)))</f>
        <v>42703</v>
      </c>
      <c r="CP151" s="26">
        <f>IF(DAY(BS151+23)=1,"",IF(OR(NOT(MONTH($A$185)=2),AND(MONTH($A$185)=2,OR(MOD(YEAR($A$185),400)=0,AND(MOD(YEAR($A$185),4)=0,MOD(YEAR($A$185),100)&lt;&gt;0)))),DATE(YEAR(CO151),MONTH(CO151),DAY(CO151+1)),IF(MONTH($A$185)=2,"")))</f>
        <v>42704</v>
      </c>
      <c r="CQ151" s="26">
        <f>IF(OR(DAY(BS151+23)=1,DAY(BS151+24)=1),"",IF(OR(NOT(MONTH($A$185)=2),AND(MONTH($A$185)=2,OR(MOD(YEAR($A$185),400)=0,AND(MOD(YEAR($A$185),4)=0,MOD(YEAR($A$185),100)&lt;&gt;0)))),DATE(YEAR(CP151),MONTH(CP151),DAY(CP151+1)),IF(MONTH(BL150)=2,"")))</f>
      </c>
      <c r="CR151" s="25">
        <f>DATE(YEAR($A$203),MONTH($A$203),DAY(1))</f>
        <v>42705</v>
      </c>
      <c r="CS151" s="26">
        <f>CR151+1</f>
        <v>42706</v>
      </c>
      <c r="CT151" s="26">
        <f aca="true" t="shared" si="27" ref="CT151:DS151">CS151+1</f>
        <v>42707</v>
      </c>
      <c r="CU151" s="26">
        <f t="shared" si="27"/>
        <v>42708</v>
      </c>
      <c r="CV151" s="26">
        <f t="shared" si="27"/>
        <v>42709</v>
      </c>
      <c r="CW151" s="26">
        <f t="shared" si="27"/>
        <v>42710</v>
      </c>
      <c r="CX151" s="26">
        <f t="shared" si="27"/>
        <v>42711</v>
      </c>
      <c r="CY151" s="25">
        <f t="shared" si="27"/>
        <v>42712</v>
      </c>
      <c r="CZ151" s="26">
        <f t="shared" si="27"/>
        <v>42713</v>
      </c>
      <c r="DA151" s="28">
        <f t="shared" si="27"/>
        <v>42714</v>
      </c>
      <c r="DB151" s="26">
        <f t="shared" si="27"/>
        <v>42715</v>
      </c>
      <c r="DC151" s="26">
        <f t="shared" si="27"/>
        <v>42716</v>
      </c>
      <c r="DD151" s="26">
        <f t="shared" si="27"/>
        <v>42717</v>
      </c>
      <c r="DE151" s="26">
        <f t="shared" si="27"/>
        <v>42718</v>
      </c>
      <c r="DF151" s="25">
        <f t="shared" si="27"/>
        <v>42719</v>
      </c>
      <c r="DG151" s="26">
        <f t="shared" si="27"/>
        <v>42720</v>
      </c>
      <c r="DH151" s="26">
        <f t="shared" si="27"/>
        <v>42721</v>
      </c>
      <c r="DI151" s="26">
        <f t="shared" si="27"/>
        <v>42722</v>
      </c>
      <c r="DJ151" s="26">
        <f t="shared" si="27"/>
        <v>42723</v>
      </c>
      <c r="DK151" s="26">
        <f t="shared" si="27"/>
        <v>42724</v>
      </c>
      <c r="DL151" s="26">
        <f t="shared" si="27"/>
        <v>42725</v>
      </c>
      <c r="DM151" s="25">
        <f t="shared" si="27"/>
        <v>42726</v>
      </c>
      <c r="DN151" s="26">
        <f t="shared" si="27"/>
        <v>42727</v>
      </c>
      <c r="DO151" s="28">
        <f t="shared" si="27"/>
        <v>42728</v>
      </c>
      <c r="DP151" s="26">
        <f t="shared" si="27"/>
        <v>42729</v>
      </c>
      <c r="DQ151" s="26">
        <f t="shared" si="27"/>
        <v>42730</v>
      </c>
      <c r="DR151" s="26">
        <f t="shared" si="27"/>
        <v>42731</v>
      </c>
      <c r="DS151" s="26">
        <f t="shared" si="27"/>
        <v>42732</v>
      </c>
      <c r="DT151" s="25">
        <f>IF(DAY(CX151+22)=1,"",DATE(YEAR(CX151),MONTH(CX151),DAY(CX151+22)))</f>
        <v>42733</v>
      </c>
      <c r="DU151" s="26">
        <f>IF(DAY(CX151+23)=1,"",IF(OR(NOT(MONTH($A$203)=2),AND(MONTH($A$203)=2,OR(MOD(YEAR($A$203),400)=0,AND(MOD(YEAR($A$203),4)=0,MOD(YEAR($A$203),100)&lt;&gt;0)))),DATE(YEAR(DT151),MONTH(DT151),DAY(DT151+1)),IF(MONTH($A$203)=2,"")))</f>
        <v>42734</v>
      </c>
      <c r="DV151" s="26">
        <f>IF(OR(DAY(CX151+23)=1,DAY(CX151+24)=1),"",IF(OR(NOT(MONTH($A$203)=2),AND(MONTH($A$203)=2,OR(MOD(YEAR($A$203),400)=0,AND(MOD(YEAR($A$203),4)=0,MOD(YEAR($A$203),100)&lt;&gt;0)))),DATE(YEAR(DU151),MONTH(DU151),DAY(DU151+1)),IF(MONTH(CQ150)=2,"")))</f>
        <v>42735</v>
      </c>
      <c r="DW151" s="72"/>
      <c r="DX151" s="47"/>
      <c r="DY151" s="54"/>
      <c r="DZ151" s="47"/>
    </row>
    <row r="152" spans="1:130" ht="21.75" customHeight="1">
      <c r="A152" s="188" t="e">
        <f>IF($E$2="",IF(MONTH(#REF!)=12,DATE(YEAR(#REF!)+1,1,1),DATE(YEAR(#REF!),MONTH(#REF!)+1,DAY(1))),DATE($E$2,BM92+1,1))</f>
        <v>#REF!</v>
      </c>
      <c r="B152" s="66" t="s">
        <v>26</v>
      </c>
      <c r="C152" s="67"/>
      <c r="D152" s="67"/>
      <c r="E152" s="67"/>
      <c r="F152" s="67"/>
      <c r="G152" s="67"/>
      <c r="H152" s="67"/>
      <c r="I152" s="67"/>
      <c r="J152" s="67"/>
      <c r="K152" s="67"/>
      <c r="L152" s="67"/>
      <c r="M152" s="67"/>
      <c r="N152" s="67"/>
      <c r="O152" s="67"/>
      <c r="P152" s="67"/>
      <c r="Q152" s="67"/>
      <c r="R152" s="67"/>
      <c r="S152" s="85"/>
      <c r="T152" s="67"/>
      <c r="U152" s="67"/>
      <c r="V152" s="67"/>
      <c r="W152" s="67"/>
      <c r="X152" s="67"/>
      <c r="Y152" s="67"/>
      <c r="Z152" s="67"/>
      <c r="AA152" s="67"/>
      <c r="AB152" s="67"/>
      <c r="AC152" s="67"/>
      <c r="AD152" s="67"/>
      <c r="AE152" s="67"/>
      <c r="AF152" s="67"/>
      <c r="AG152" s="67"/>
      <c r="AH152" s="67"/>
      <c r="AI152" s="67"/>
      <c r="AJ152" s="67"/>
      <c r="AK152" s="67"/>
      <c r="AL152" s="67"/>
      <c r="AM152" s="67"/>
      <c r="AN152" s="67"/>
      <c r="AO152" s="67"/>
      <c r="AP152" s="67"/>
      <c r="AQ152" s="67"/>
      <c r="AR152" s="67"/>
      <c r="AS152" s="67"/>
      <c r="AT152" s="67"/>
      <c r="AU152" s="67"/>
      <c r="AV152" s="67"/>
      <c r="AW152" s="67"/>
      <c r="AX152" s="67"/>
      <c r="AY152" s="67"/>
      <c r="AZ152" s="67"/>
      <c r="BA152" s="67"/>
      <c r="BB152" s="67"/>
      <c r="BC152" s="67"/>
      <c r="BD152" s="67"/>
      <c r="BE152" s="67"/>
      <c r="BF152" s="67"/>
      <c r="BG152" s="67"/>
      <c r="BH152" s="67"/>
      <c r="BI152" s="67"/>
      <c r="BJ152" s="67"/>
      <c r="BK152" s="67"/>
      <c r="BL152" s="67"/>
      <c r="BM152" s="67"/>
      <c r="BN152" s="67"/>
      <c r="BO152" s="67"/>
      <c r="BP152" s="67"/>
      <c r="BQ152" s="67"/>
      <c r="BR152" s="67"/>
      <c r="BS152" s="67"/>
      <c r="BT152" s="67"/>
      <c r="BU152" s="67"/>
      <c r="BV152" s="67"/>
      <c r="BW152" s="67"/>
      <c r="BX152" s="67"/>
      <c r="BY152" s="67"/>
      <c r="BZ152" s="67"/>
      <c r="CA152" s="67"/>
      <c r="CB152" s="67"/>
      <c r="CC152" s="67"/>
      <c r="CD152" s="67"/>
      <c r="CE152" s="67"/>
      <c r="CF152" s="67"/>
      <c r="CG152" s="67"/>
      <c r="CH152" s="67"/>
      <c r="CI152" s="67"/>
      <c r="CJ152" s="67"/>
      <c r="CK152" s="67"/>
      <c r="CL152" s="67"/>
      <c r="CM152" s="67"/>
      <c r="CN152" s="67"/>
      <c r="CO152" s="67"/>
      <c r="CP152" s="67"/>
      <c r="CQ152" s="67"/>
      <c r="CR152" s="67"/>
      <c r="CS152" s="67"/>
      <c r="CT152" s="67"/>
      <c r="CU152" s="67" t="s">
        <v>73</v>
      </c>
      <c r="CV152" s="67"/>
      <c r="CW152" s="67"/>
      <c r="CX152" s="67"/>
      <c r="CY152" s="67"/>
      <c r="CZ152" s="67"/>
      <c r="DA152" s="67"/>
      <c r="DB152" s="67"/>
      <c r="DC152" s="67"/>
      <c r="DD152" s="67"/>
      <c r="DE152" s="67"/>
      <c r="DF152" s="67"/>
      <c r="DG152" s="67"/>
      <c r="DH152" s="67"/>
      <c r="DI152" s="67"/>
      <c r="DJ152" s="67"/>
      <c r="DK152" s="67"/>
      <c r="DL152" s="67"/>
      <c r="DM152" s="67"/>
      <c r="DN152" s="67"/>
      <c r="DO152" s="67"/>
      <c r="DP152" s="67"/>
      <c r="DQ152" s="67"/>
      <c r="DR152" s="67"/>
      <c r="DS152" s="67"/>
      <c r="DT152" s="67"/>
      <c r="DU152" s="67"/>
      <c r="DV152" s="67"/>
      <c r="DW152" s="34"/>
      <c r="DY152" s="34"/>
      <c r="DZ152" s="34"/>
    </row>
    <row r="153" spans="1:130" ht="21.75" customHeight="1">
      <c r="A153" s="188" t="e">
        <f>IF($E$2="",IF(MONTH(#REF!)=12,DATE(YEAR(#REF!)+1,1,1),DATE(YEAR(#REF!),MONTH(#REF!)+1,DAY(1))),DATE($E$2,BM93+1,1))</f>
        <v>#REF!</v>
      </c>
      <c r="B153" s="66" t="s">
        <v>16</v>
      </c>
      <c r="C153" s="67"/>
      <c r="D153" s="67"/>
      <c r="E153" s="67"/>
      <c r="F153" s="67"/>
      <c r="G153" s="67"/>
      <c r="H153" s="67"/>
      <c r="I153" s="67"/>
      <c r="J153" s="67"/>
      <c r="K153" s="67"/>
      <c r="L153" s="67"/>
      <c r="M153" s="67"/>
      <c r="N153" s="67"/>
      <c r="O153" s="67"/>
      <c r="P153" s="67"/>
      <c r="Q153" s="67"/>
      <c r="R153" s="67"/>
      <c r="S153" s="67"/>
      <c r="T153" s="67"/>
      <c r="U153" s="67"/>
      <c r="V153" s="67"/>
      <c r="W153" s="67"/>
      <c r="X153" s="67"/>
      <c r="Y153" s="67"/>
      <c r="Z153" s="67"/>
      <c r="AA153" s="67"/>
      <c r="AB153" s="67"/>
      <c r="AC153" s="67"/>
      <c r="AD153" s="67"/>
      <c r="AE153" s="67"/>
      <c r="AF153" s="67"/>
      <c r="AG153" s="67"/>
      <c r="AH153" s="67"/>
      <c r="AI153" s="67"/>
      <c r="AJ153" s="67"/>
      <c r="AK153" s="67"/>
      <c r="AL153" s="67"/>
      <c r="AM153" s="67"/>
      <c r="AN153" s="67"/>
      <c r="AO153" s="67"/>
      <c r="AP153" s="67"/>
      <c r="AQ153" s="67"/>
      <c r="AR153" s="67"/>
      <c r="AS153" s="67"/>
      <c r="AT153" s="67"/>
      <c r="AU153" s="67"/>
      <c r="AV153" s="67"/>
      <c r="AW153" s="67"/>
      <c r="AX153" s="67"/>
      <c r="AY153" s="67"/>
      <c r="AZ153" s="67"/>
      <c r="BA153" s="67"/>
      <c r="BB153" s="67"/>
      <c r="BC153" s="67"/>
      <c r="BD153" s="67"/>
      <c r="BE153" s="67"/>
      <c r="BF153" s="67"/>
      <c r="BG153" s="67"/>
      <c r="BH153" s="67"/>
      <c r="BI153" s="67"/>
      <c r="BJ153" s="67"/>
      <c r="BK153" s="67"/>
      <c r="BL153" s="67"/>
      <c r="BM153" s="67"/>
      <c r="BN153" s="67"/>
      <c r="BO153" s="67"/>
      <c r="BP153" s="67"/>
      <c r="BQ153" s="67"/>
      <c r="BR153" s="67"/>
      <c r="BS153" s="67"/>
      <c r="BT153" s="67"/>
      <c r="BU153" s="67"/>
      <c r="BV153" s="67"/>
      <c r="BW153" s="67"/>
      <c r="BX153" s="67"/>
      <c r="BY153" s="67"/>
      <c r="BZ153" s="67"/>
      <c r="CA153" s="67"/>
      <c r="CB153" s="67"/>
      <c r="CC153" s="67"/>
      <c r="CD153" s="67"/>
      <c r="CE153" s="67"/>
      <c r="CF153" s="67"/>
      <c r="CG153" s="67"/>
      <c r="CH153" s="67"/>
      <c r="CI153" s="67"/>
      <c r="CJ153" s="67"/>
      <c r="CK153" s="67"/>
      <c r="CL153" s="67"/>
      <c r="CM153" s="67"/>
      <c r="CN153" s="67"/>
      <c r="CO153" s="67"/>
      <c r="CP153" s="67"/>
      <c r="CQ153" s="67"/>
      <c r="CR153" s="67"/>
      <c r="CS153" s="67"/>
      <c r="CT153" s="67"/>
      <c r="CU153" s="67"/>
      <c r="CV153" s="67"/>
      <c r="CW153" s="67"/>
      <c r="CX153" s="67"/>
      <c r="CY153" s="67"/>
      <c r="CZ153" s="67"/>
      <c r="DA153" s="67"/>
      <c r="DB153" s="67"/>
      <c r="DC153" s="67"/>
      <c r="DD153" s="67"/>
      <c r="DE153" s="67"/>
      <c r="DF153" s="67"/>
      <c r="DG153" s="67"/>
      <c r="DH153" s="67"/>
      <c r="DI153" s="67"/>
      <c r="DJ153" s="67"/>
      <c r="DK153" s="67"/>
      <c r="DL153" s="67"/>
      <c r="DM153" s="67"/>
      <c r="DN153" s="67"/>
      <c r="DO153" s="67"/>
      <c r="DP153" s="67"/>
      <c r="DQ153" s="67"/>
      <c r="DR153" s="67"/>
      <c r="DS153" s="67"/>
      <c r="DT153" s="67"/>
      <c r="DU153" s="67"/>
      <c r="DV153" s="67"/>
      <c r="DW153" s="34"/>
      <c r="DX153" s="34"/>
      <c r="DY153" s="34"/>
      <c r="DZ153" s="34"/>
    </row>
    <row r="154" spans="1:126" ht="21.75" customHeight="1">
      <c r="A154" s="188" t="e">
        <f>IF($E$2="",IF(MONTH(#REF!)=12,DATE(YEAR(#REF!)+1,1,1),DATE(YEAR(#REF!),MONTH(#REF!)+1,DAY(1))),DATE($E$2,C130+1,1))</f>
        <v>#REF!</v>
      </c>
      <c r="B154" s="66" t="s">
        <v>17</v>
      </c>
      <c r="C154" s="67"/>
      <c r="D154" s="67"/>
      <c r="E154" s="67"/>
      <c r="F154" s="67"/>
      <c r="G154" s="67"/>
      <c r="H154" s="67"/>
      <c r="I154" s="67"/>
      <c r="J154" s="67"/>
      <c r="K154" s="67"/>
      <c r="L154" s="67"/>
      <c r="M154" s="67"/>
      <c r="N154" s="67"/>
      <c r="O154" s="67"/>
      <c r="P154" s="67"/>
      <c r="Q154" s="67"/>
      <c r="R154" s="67"/>
      <c r="S154" s="67"/>
      <c r="T154" s="67"/>
      <c r="U154" s="67"/>
      <c r="V154" s="67"/>
      <c r="W154" s="67"/>
      <c r="X154" s="67"/>
      <c r="Y154" s="67"/>
      <c r="Z154" s="67"/>
      <c r="AA154" s="67"/>
      <c r="AB154" s="67"/>
      <c r="AC154" s="67"/>
      <c r="AD154" s="67"/>
      <c r="AE154" s="67"/>
      <c r="AF154" s="67"/>
      <c r="AG154" s="67"/>
      <c r="AH154" s="67"/>
      <c r="AI154" s="67"/>
      <c r="AJ154" s="67"/>
      <c r="AK154" s="67"/>
      <c r="AL154" s="67"/>
      <c r="AM154" s="67"/>
      <c r="AN154" s="67"/>
      <c r="AO154" s="67"/>
      <c r="AP154" s="67"/>
      <c r="AQ154" s="67"/>
      <c r="AR154" s="67"/>
      <c r="AS154" s="67"/>
      <c r="AT154" s="67"/>
      <c r="AU154" s="67"/>
      <c r="AV154" s="67"/>
      <c r="AW154" s="67"/>
      <c r="AX154" s="67"/>
      <c r="AY154" s="67"/>
      <c r="AZ154" s="67"/>
      <c r="BA154" s="67"/>
      <c r="BB154" s="67"/>
      <c r="BC154" s="67"/>
      <c r="BD154" s="67"/>
      <c r="BE154" s="67"/>
      <c r="BF154" s="67"/>
      <c r="BG154" s="67"/>
      <c r="BH154" s="67"/>
      <c r="BI154" s="67"/>
      <c r="BJ154" s="67"/>
      <c r="BK154" s="67"/>
      <c r="BL154" s="67"/>
      <c r="BM154" s="67"/>
      <c r="BN154" s="67"/>
      <c r="BO154" s="67"/>
      <c r="BP154" s="67"/>
      <c r="BQ154" s="67"/>
      <c r="BR154" s="67"/>
      <c r="BS154" s="67"/>
      <c r="BT154" s="67"/>
      <c r="BU154" s="67"/>
      <c r="BV154" s="67"/>
      <c r="BW154" s="67"/>
      <c r="BX154" s="67"/>
      <c r="BY154" s="67"/>
      <c r="BZ154" s="67"/>
      <c r="CA154" s="67"/>
      <c r="CB154" s="67"/>
      <c r="CC154" s="67"/>
      <c r="CD154" s="67"/>
      <c r="CE154" s="67"/>
      <c r="CF154" s="67"/>
      <c r="CG154" s="67"/>
      <c r="CH154" s="67"/>
      <c r="CI154" s="67"/>
      <c r="CJ154" s="67"/>
      <c r="CK154" s="67"/>
      <c r="CL154" s="67"/>
      <c r="CM154" s="67"/>
      <c r="CN154" s="67"/>
      <c r="CO154" s="67"/>
      <c r="CP154" s="67"/>
      <c r="CQ154" s="67"/>
      <c r="CR154" s="67"/>
      <c r="CS154" s="67"/>
      <c r="CT154" s="67"/>
      <c r="CU154" s="67"/>
      <c r="CV154" s="67"/>
      <c r="CW154" s="67"/>
      <c r="CX154" s="67"/>
      <c r="CY154" s="67"/>
      <c r="CZ154" s="67"/>
      <c r="DA154" s="67"/>
      <c r="DB154" s="67"/>
      <c r="DC154" s="67"/>
      <c r="DD154" s="67"/>
      <c r="DE154" s="67"/>
      <c r="DF154" s="67"/>
      <c r="DG154" s="67"/>
      <c r="DH154" s="67"/>
      <c r="DI154" s="67"/>
      <c r="DJ154" s="67"/>
      <c r="DK154" s="67"/>
      <c r="DL154" s="67"/>
      <c r="DM154" s="67"/>
      <c r="DN154" s="67"/>
      <c r="DO154" s="67"/>
      <c r="DP154" s="67"/>
      <c r="DQ154" s="67"/>
      <c r="DR154" s="67"/>
      <c r="DS154" s="67"/>
      <c r="DT154" s="67"/>
      <c r="DU154" s="67"/>
      <c r="DV154" s="67"/>
    </row>
    <row r="155" spans="1:126" ht="21.75" customHeight="1">
      <c r="A155" s="188" t="e">
        <f>IF($E$2="",IF(MONTH(#REF!)=12,DATE(YEAR(#REF!)+1,1,1),DATE(YEAR(#REF!),MONTH(#REF!)+1,DAY(1))),DATE($E$2,CR77+1,1))</f>
        <v>#REF!</v>
      </c>
      <c r="B155" s="66" t="s">
        <v>18</v>
      </c>
      <c r="C155" s="67"/>
      <c r="D155" s="67"/>
      <c r="E155" s="67"/>
      <c r="F155" s="67"/>
      <c r="G155" s="67"/>
      <c r="H155" s="67"/>
      <c r="I155" s="67"/>
      <c r="J155" s="67"/>
      <c r="K155" s="67"/>
      <c r="L155" s="67"/>
      <c r="M155" s="67"/>
      <c r="N155" s="67"/>
      <c r="O155" s="67"/>
      <c r="P155" s="67"/>
      <c r="Q155" s="67"/>
      <c r="R155" s="67"/>
      <c r="S155" s="67"/>
      <c r="T155" s="67"/>
      <c r="U155" s="67"/>
      <c r="V155" s="67"/>
      <c r="W155" s="67"/>
      <c r="X155" s="67"/>
      <c r="Y155" s="67"/>
      <c r="Z155" s="67"/>
      <c r="AA155" s="67"/>
      <c r="AB155" s="67"/>
      <c r="AC155" s="67"/>
      <c r="AD155" s="67"/>
      <c r="AE155" s="67"/>
      <c r="AF155" s="67"/>
      <c r="AG155" s="67"/>
      <c r="AH155" s="67"/>
      <c r="AI155" s="67"/>
      <c r="AJ155" s="67"/>
      <c r="AK155" s="67"/>
      <c r="AL155" s="67"/>
      <c r="AM155" s="67"/>
      <c r="AN155" s="67"/>
      <c r="AO155" s="67"/>
      <c r="AP155" s="67"/>
      <c r="AQ155" s="67"/>
      <c r="AR155" s="67"/>
      <c r="AS155" s="67"/>
      <c r="AT155" s="67"/>
      <c r="AU155" s="67"/>
      <c r="AV155" s="67"/>
      <c r="AW155" s="67"/>
      <c r="AX155" s="67"/>
      <c r="AY155" s="67"/>
      <c r="AZ155" s="67"/>
      <c r="BA155" s="67"/>
      <c r="BB155" s="67"/>
      <c r="BC155" s="67"/>
      <c r="BD155" s="67"/>
      <c r="BE155" s="67"/>
      <c r="BF155" s="67"/>
      <c r="BG155" s="67"/>
      <c r="BH155" s="67"/>
      <c r="BI155" s="67"/>
      <c r="BJ155" s="67"/>
      <c r="BK155" s="67"/>
      <c r="BL155" s="67"/>
      <c r="BM155" s="67"/>
      <c r="BN155" s="67"/>
      <c r="BO155" s="67"/>
      <c r="BP155" s="67"/>
      <c r="BQ155" s="67"/>
      <c r="BR155" s="67"/>
      <c r="BS155" s="67"/>
      <c r="BT155" s="67"/>
      <c r="BU155" s="67"/>
      <c r="BV155" s="67"/>
      <c r="BW155" s="67"/>
      <c r="BX155" s="67"/>
      <c r="BY155" s="67"/>
      <c r="BZ155" s="67"/>
      <c r="CA155" s="67"/>
      <c r="CB155" s="67"/>
      <c r="CC155" s="67"/>
      <c r="CD155" s="67"/>
      <c r="CE155" s="67"/>
      <c r="CF155" s="67"/>
      <c r="CG155" s="67"/>
      <c r="CH155" s="67"/>
      <c r="CI155" s="67"/>
      <c r="CJ155" s="67"/>
      <c r="CK155" s="67"/>
      <c r="CL155" s="67"/>
      <c r="CM155" s="67"/>
      <c r="CN155" s="67"/>
      <c r="CO155" s="67"/>
      <c r="CP155" s="67"/>
      <c r="CQ155" s="67"/>
      <c r="CR155" s="67"/>
      <c r="CS155" s="67"/>
      <c r="CT155" s="67"/>
      <c r="CU155" s="67"/>
      <c r="CV155" s="67"/>
      <c r="CW155" s="67"/>
      <c r="CX155" s="67"/>
      <c r="CY155" s="67"/>
      <c r="CZ155" s="67"/>
      <c r="DA155" s="67"/>
      <c r="DB155" s="67"/>
      <c r="DC155" s="67"/>
      <c r="DD155" s="67"/>
      <c r="DE155" s="67"/>
      <c r="DF155" s="67"/>
      <c r="DG155" s="67"/>
      <c r="DH155" s="67"/>
      <c r="DI155" s="67"/>
      <c r="DJ155" s="67"/>
      <c r="DK155" s="67"/>
      <c r="DL155" s="67"/>
      <c r="DM155" s="67"/>
      <c r="DN155" s="67"/>
      <c r="DO155" s="67"/>
      <c r="DP155" s="67"/>
      <c r="DQ155" s="67"/>
      <c r="DR155" s="67"/>
      <c r="DS155" s="67"/>
      <c r="DT155" s="67"/>
      <c r="DU155" s="67"/>
      <c r="DV155" s="67"/>
    </row>
    <row r="156" spans="1:126" ht="21.75" customHeight="1">
      <c r="A156" s="188" t="e">
        <f>IF($E$2="",IF(MONTH(#REF!)=12,DATE(YEAR(#REF!)+1,1,1),DATE(YEAR(#REF!),MONTH(#REF!)+1,DAY(1))),DATE($E$2,CR78+1,1))</f>
        <v>#REF!</v>
      </c>
      <c r="B156" s="66" t="s">
        <v>19</v>
      </c>
      <c r="C156" s="67"/>
      <c r="D156" s="67"/>
      <c r="E156" s="67"/>
      <c r="F156" s="67"/>
      <c r="G156" s="67"/>
      <c r="H156" s="67"/>
      <c r="I156" s="67"/>
      <c r="J156" s="67"/>
      <c r="K156" s="67"/>
      <c r="L156" s="67"/>
      <c r="M156" s="67"/>
      <c r="N156" s="67"/>
      <c r="O156" s="67"/>
      <c r="P156" s="67"/>
      <c r="Q156" s="67"/>
      <c r="R156" s="67"/>
      <c r="S156" s="67"/>
      <c r="T156" s="67"/>
      <c r="U156" s="67"/>
      <c r="V156" s="67"/>
      <c r="W156" s="67"/>
      <c r="X156" s="67"/>
      <c r="Y156" s="67"/>
      <c r="Z156" s="67"/>
      <c r="AA156" s="67"/>
      <c r="AB156" s="67"/>
      <c r="AC156" s="67"/>
      <c r="AD156" s="67"/>
      <c r="AE156" s="67"/>
      <c r="AF156" s="67"/>
      <c r="AG156" s="67"/>
      <c r="AH156" s="67"/>
      <c r="AI156" s="67"/>
      <c r="AJ156" s="67"/>
      <c r="AK156" s="67"/>
      <c r="AL156" s="67"/>
      <c r="AM156" s="67"/>
      <c r="AN156" s="67"/>
      <c r="AO156" s="67"/>
      <c r="AP156" s="67"/>
      <c r="AQ156" s="67"/>
      <c r="AR156" s="67"/>
      <c r="AS156" s="67"/>
      <c r="AT156" s="67"/>
      <c r="AU156" s="67"/>
      <c r="AV156" s="67"/>
      <c r="AW156" s="67"/>
      <c r="AX156" s="67"/>
      <c r="AY156" s="67"/>
      <c r="AZ156" s="67"/>
      <c r="BA156" s="67"/>
      <c r="BB156" s="67"/>
      <c r="BC156" s="67"/>
      <c r="BD156" s="67"/>
      <c r="BE156" s="67"/>
      <c r="BF156" s="67"/>
      <c r="BG156" s="67"/>
      <c r="BH156" s="67"/>
      <c r="BI156" s="67"/>
      <c r="BJ156" s="67"/>
      <c r="BK156" s="67"/>
      <c r="BL156" s="67"/>
      <c r="BM156" s="67"/>
      <c r="BN156" s="67"/>
      <c r="BO156" s="67"/>
      <c r="BP156" s="67"/>
      <c r="BQ156" s="67"/>
      <c r="BR156" s="67"/>
      <c r="BS156" s="67"/>
      <c r="BT156" s="67"/>
      <c r="BU156" s="67"/>
      <c r="BV156" s="67"/>
      <c r="BW156" s="67"/>
      <c r="BX156" s="67"/>
      <c r="BY156" s="67"/>
      <c r="BZ156" s="67"/>
      <c r="CA156" s="67"/>
      <c r="CB156" s="67"/>
      <c r="CC156" s="67"/>
      <c r="CD156" s="67"/>
      <c r="CE156" s="67"/>
      <c r="CF156" s="67"/>
      <c r="CG156" s="67"/>
      <c r="CH156" s="67"/>
      <c r="CI156" s="67"/>
      <c r="CJ156" s="67"/>
      <c r="CK156" s="67"/>
      <c r="CL156" s="67"/>
      <c r="CM156" s="67"/>
      <c r="CN156" s="67"/>
      <c r="CO156" s="67"/>
      <c r="CP156" s="67"/>
      <c r="CQ156" s="67"/>
      <c r="CR156" s="67"/>
      <c r="CS156" s="67"/>
      <c r="CT156" s="67"/>
      <c r="CU156" s="67"/>
      <c r="CV156" s="67"/>
      <c r="CW156" s="67"/>
      <c r="CX156" s="67"/>
      <c r="CY156" s="67"/>
      <c r="CZ156" s="67"/>
      <c r="DA156" s="67"/>
      <c r="DB156" s="67"/>
      <c r="DC156" s="67"/>
      <c r="DD156" s="67"/>
      <c r="DE156" s="67"/>
      <c r="DF156" s="67"/>
      <c r="DG156" s="67"/>
      <c r="DH156" s="67"/>
      <c r="DI156" s="67"/>
      <c r="DJ156" s="67"/>
      <c r="DK156" s="67"/>
      <c r="DL156" s="67"/>
      <c r="DM156" s="67"/>
      <c r="DN156" s="67"/>
      <c r="DO156" s="67"/>
      <c r="DP156" s="67"/>
      <c r="DQ156" s="67"/>
      <c r="DR156" s="67"/>
      <c r="DS156" s="67"/>
      <c r="DT156" s="67"/>
      <c r="DU156" s="67"/>
      <c r="DV156" s="67"/>
    </row>
    <row r="157" spans="1:126" ht="21.75" customHeight="1">
      <c r="A157" s="188" t="e">
        <f>IF($E$2="",IF(MONTH(#REF!)=12,DATE(YEAR(#REF!)+1,1,1),DATE(YEAR(#REF!),MONTH(#REF!)+1,DAY(1))),DATE($E$2,CT79+1,1))</f>
        <v>#REF!</v>
      </c>
      <c r="B157" s="66" t="s">
        <v>20</v>
      </c>
      <c r="C157" s="67"/>
      <c r="D157" s="67"/>
      <c r="E157" s="67"/>
      <c r="F157" s="67"/>
      <c r="G157" s="67"/>
      <c r="H157" s="67"/>
      <c r="I157" s="67"/>
      <c r="J157" s="67"/>
      <c r="K157" s="67"/>
      <c r="L157" s="67"/>
      <c r="M157" s="67"/>
      <c r="N157" s="67"/>
      <c r="O157" s="67"/>
      <c r="P157" s="67"/>
      <c r="Q157" s="67"/>
      <c r="R157" s="67"/>
      <c r="S157" s="67"/>
      <c r="T157" s="67"/>
      <c r="U157" s="67"/>
      <c r="V157" s="67"/>
      <c r="W157" s="67"/>
      <c r="X157" s="67"/>
      <c r="Y157" s="67"/>
      <c r="Z157" s="67"/>
      <c r="AA157" s="67"/>
      <c r="AB157" s="67"/>
      <c r="AC157" s="67"/>
      <c r="AD157" s="67"/>
      <c r="AE157" s="67"/>
      <c r="AF157" s="67"/>
      <c r="AG157" s="67"/>
      <c r="AH157" s="67"/>
      <c r="AI157" s="67"/>
      <c r="AJ157" s="67"/>
      <c r="AK157" s="67"/>
      <c r="AL157" s="67"/>
      <c r="AM157" s="67"/>
      <c r="AN157" s="67"/>
      <c r="AO157" s="67"/>
      <c r="AP157" s="67"/>
      <c r="AQ157" s="67"/>
      <c r="AR157" s="67"/>
      <c r="AS157" s="67"/>
      <c r="AT157" s="67"/>
      <c r="AU157" s="67"/>
      <c r="AV157" s="67"/>
      <c r="AW157" s="67"/>
      <c r="AX157" s="67"/>
      <c r="AY157" s="67"/>
      <c r="AZ157" s="67"/>
      <c r="BA157" s="67"/>
      <c r="BB157" s="67"/>
      <c r="BC157" s="67"/>
      <c r="BD157" s="67"/>
      <c r="BE157" s="67"/>
      <c r="BF157" s="67"/>
      <c r="BG157" s="67"/>
      <c r="BH157" s="67"/>
      <c r="BI157" s="67"/>
      <c r="BJ157" s="67"/>
      <c r="BK157" s="67"/>
      <c r="BL157" s="67"/>
      <c r="BM157" s="67"/>
      <c r="BN157" s="67"/>
      <c r="BO157" s="67"/>
      <c r="BP157" s="67"/>
      <c r="BQ157" s="67"/>
      <c r="BR157" s="67"/>
      <c r="BS157" s="67"/>
      <c r="BT157" s="67"/>
      <c r="BU157" s="67"/>
      <c r="BV157" s="67"/>
      <c r="BW157" s="67"/>
      <c r="BX157" s="67"/>
      <c r="BY157" s="67"/>
      <c r="BZ157" s="67"/>
      <c r="CA157" s="67"/>
      <c r="CB157" s="67"/>
      <c r="CC157" s="67"/>
      <c r="CD157" s="67"/>
      <c r="CE157" s="67"/>
      <c r="CF157" s="67"/>
      <c r="CG157" s="67"/>
      <c r="CH157" s="67"/>
      <c r="CI157" s="67"/>
      <c r="CJ157" s="67"/>
      <c r="CK157" s="67"/>
      <c r="CL157" s="67"/>
      <c r="CM157" s="67"/>
      <c r="CN157" s="67"/>
      <c r="CO157" s="67"/>
      <c r="CP157" s="67"/>
      <c r="CQ157" s="67"/>
      <c r="CR157" s="67"/>
      <c r="CS157" s="67"/>
      <c r="CT157" s="67"/>
      <c r="CU157" s="67"/>
      <c r="CV157" s="67"/>
      <c r="CW157" s="67"/>
      <c r="CX157" s="67"/>
      <c r="CY157" s="67"/>
      <c r="CZ157" s="67"/>
      <c r="DA157" s="67"/>
      <c r="DB157" s="67"/>
      <c r="DC157" s="67"/>
      <c r="DD157" s="67"/>
      <c r="DE157" s="67"/>
      <c r="DF157" s="67"/>
      <c r="DG157" s="67"/>
      <c r="DH157" s="67"/>
      <c r="DI157" s="67"/>
      <c r="DJ157" s="67"/>
      <c r="DK157" s="67"/>
      <c r="DL157" s="67"/>
      <c r="DM157" s="67"/>
      <c r="DN157" s="67"/>
      <c r="DO157" s="67"/>
      <c r="DP157" s="67"/>
      <c r="DQ157" s="67"/>
      <c r="DR157" s="67"/>
      <c r="DS157" s="67"/>
      <c r="DT157" s="67"/>
      <c r="DU157" s="67"/>
      <c r="DV157" s="67"/>
    </row>
    <row r="158" spans="1:126" ht="21.75" customHeight="1">
      <c r="A158" s="188" t="e">
        <f>IF($E$2="",IF(MONTH(#REF!)=12,DATE(YEAR(#REF!)+1,1,1),DATE(YEAR(#REF!),MONTH(#REF!)+1,DAY(1))),DATE($E$2,CR80+1,1))</f>
        <v>#REF!</v>
      </c>
      <c r="B158" s="66" t="s">
        <v>24</v>
      </c>
      <c r="C158" s="67"/>
      <c r="D158" s="67"/>
      <c r="E158" s="67"/>
      <c r="F158" s="67"/>
      <c r="G158" s="67"/>
      <c r="H158" s="67"/>
      <c r="I158" s="67"/>
      <c r="J158" s="67"/>
      <c r="K158" s="67"/>
      <c r="L158" s="67"/>
      <c r="M158" s="67"/>
      <c r="N158" s="67"/>
      <c r="O158" s="67"/>
      <c r="P158" s="67"/>
      <c r="Q158" s="67"/>
      <c r="R158" s="67"/>
      <c r="S158" s="67"/>
      <c r="T158" s="67"/>
      <c r="U158" s="67"/>
      <c r="V158" s="67"/>
      <c r="W158" s="67"/>
      <c r="X158" s="67"/>
      <c r="Y158" s="67"/>
      <c r="Z158" s="67"/>
      <c r="AA158" s="67"/>
      <c r="AB158" s="67"/>
      <c r="AC158" s="67"/>
      <c r="AD158" s="67"/>
      <c r="AE158" s="67"/>
      <c r="AF158" s="67"/>
      <c r="AG158" s="67"/>
      <c r="AH158" s="67"/>
      <c r="AI158" s="67"/>
      <c r="AJ158" s="67"/>
      <c r="AK158" s="67"/>
      <c r="AL158" s="67"/>
      <c r="AM158" s="67"/>
      <c r="AN158" s="67"/>
      <c r="AO158" s="67"/>
      <c r="AP158" s="67"/>
      <c r="AQ158" s="67"/>
      <c r="AR158" s="67"/>
      <c r="AS158" s="67"/>
      <c r="AT158" s="67"/>
      <c r="AU158" s="67"/>
      <c r="AV158" s="67"/>
      <c r="AW158" s="67"/>
      <c r="AX158" s="67"/>
      <c r="AY158" s="67"/>
      <c r="AZ158" s="67"/>
      <c r="BA158" s="67"/>
      <c r="BB158" s="67"/>
      <c r="BC158" s="67"/>
      <c r="BD158" s="67"/>
      <c r="BE158" s="67"/>
      <c r="BF158" s="67"/>
      <c r="BG158" s="67"/>
      <c r="BH158" s="67"/>
      <c r="BI158" s="67"/>
      <c r="BJ158" s="67"/>
      <c r="BK158" s="67"/>
      <c r="BL158" s="67"/>
      <c r="BM158" s="67"/>
      <c r="BN158" s="67"/>
      <c r="BO158" s="67"/>
      <c r="BP158" s="67"/>
      <c r="BQ158" s="67"/>
      <c r="BR158" s="67"/>
      <c r="BS158" s="67"/>
      <c r="BT158" s="67"/>
      <c r="BU158" s="67"/>
      <c r="BV158" s="67"/>
      <c r="BW158" s="67"/>
      <c r="BX158" s="67"/>
      <c r="BY158" s="67"/>
      <c r="BZ158" s="67"/>
      <c r="CA158" s="67"/>
      <c r="CB158" s="67"/>
      <c r="CC158" s="67"/>
      <c r="CD158" s="67"/>
      <c r="CE158" s="67"/>
      <c r="CF158" s="67"/>
      <c r="CG158" s="67"/>
      <c r="CH158" s="67"/>
      <c r="CI158" s="67"/>
      <c r="CJ158" s="67"/>
      <c r="CK158" s="67"/>
      <c r="CL158" s="67"/>
      <c r="CM158" s="67"/>
      <c r="CN158" s="67"/>
      <c r="CO158" s="67"/>
      <c r="CP158" s="67"/>
      <c r="CQ158" s="67"/>
      <c r="CR158" s="67"/>
      <c r="CS158" s="67"/>
      <c r="CT158" s="67"/>
      <c r="CU158" s="67"/>
      <c r="CV158" s="67"/>
      <c r="CW158" s="67"/>
      <c r="CX158" s="67"/>
      <c r="CY158" s="67"/>
      <c r="CZ158" s="67"/>
      <c r="DA158" s="67"/>
      <c r="DB158" s="67"/>
      <c r="DC158" s="67"/>
      <c r="DD158" s="67"/>
      <c r="DE158" s="67"/>
      <c r="DF158" s="67"/>
      <c r="DG158" s="67"/>
      <c r="DH158" s="67"/>
      <c r="DI158" s="67"/>
      <c r="DJ158" s="67"/>
      <c r="DK158" s="67"/>
      <c r="DL158" s="67"/>
      <c r="DM158" s="67"/>
      <c r="DN158" s="67"/>
      <c r="DO158" s="67"/>
      <c r="DP158" s="67"/>
      <c r="DQ158" s="67"/>
      <c r="DR158" s="67"/>
      <c r="DS158" s="67"/>
      <c r="DT158" s="67"/>
      <c r="DU158" s="67"/>
      <c r="DV158" s="67"/>
    </row>
    <row r="159" spans="1:130" ht="21.75" customHeight="1">
      <c r="A159" s="188" t="e">
        <f>IF($E$2="",IF(MONTH(#REF!)=12,DATE(YEAR(#REF!)+1,1,1),DATE(YEAR(#REF!),MONTH(#REF!)+1,DAY(1))),DATE($E$2,CR81+1,1))</f>
        <v>#REF!</v>
      </c>
      <c r="B159" s="66" t="s">
        <v>21</v>
      </c>
      <c r="C159" s="67"/>
      <c r="D159" s="67"/>
      <c r="E159" s="67"/>
      <c r="F159" s="67"/>
      <c r="G159" s="67"/>
      <c r="H159" s="67"/>
      <c r="I159" s="67"/>
      <c r="J159" s="67"/>
      <c r="K159" s="67"/>
      <c r="L159" s="67"/>
      <c r="M159" s="67"/>
      <c r="N159" s="67"/>
      <c r="O159" s="67"/>
      <c r="P159" s="67"/>
      <c r="Q159" s="67"/>
      <c r="R159" s="67"/>
      <c r="S159" s="67"/>
      <c r="T159" s="67"/>
      <c r="U159" s="67"/>
      <c r="V159" s="67"/>
      <c r="W159" s="67"/>
      <c r="X159" s="67"/>
      <c r="Y159" s="67"/>
      <c r="Z159" s="67"/>
      <c r="AA159" s="67"/>
      <c r="AB159" s="67"/>
      <c r="AC159" s="67"/>
      <c r="AD159" s="67"/>
      <c r="AE159" s="67"/>
      <c r="AF159" s="67"/>
      <c r="AG159" s="67"/>
      <c r="AH159" s="67"/>
      <c r="AI159" s="67"/>
      <c r="AJ159" s="67"/>
      <c r="AK159" s="67"/>
      <c r="AL159" s="67"/>
      <c r="AM159" s="67"/>
      <c r="AN159" s="67"/>
      <c r="AO159" s="67"/>
      <c r="AP159" s="67"/>
      <c r="AQ159" s="67"/>
      <c r="AR159" s="67"/>
      <c r="AS159" s="67"/>
      <c r="AT159" s="67"/>
      <c r="AU159" s="67"/>
      <c r="AV159" s="67"/>
      <c r="AW159" s="67"/>
      <c r="AX159" s="67"/>
      <c r="AY159" s="67"/>
      <c r="AZ159" s="67"/>
      <c r="BA159" s="67"/>
      <c r="BB159" s="67"/>
      <c r="BC159" s="67"/>
      <c r="BD159" s="67"/>
      <c r="BE159" s="67"/>
      <c r="BF159" s="67"/>
      <c r="BG159" s="67"/>
      <c r="BH159" s="67"/>
      <c r="BI159" s="67"/>
      <c r="BJ159" s="67"/>
      <c r="BK159" s="67"/>
      <c r="BL159" s="67"/>
      <c r="BM159" s="67"/>
      <c r="BN159" s="67"/>
      <c r="BO159" s="67"/>
      <c r="BP159" s="67"/>
      <c r="BQ159" s="67"/>
      <c r="BR159" s="67"/>
      <c r="BS159" s="67"/>
      <c r="BT159" s="67"/>
      <c r="BU159" s="67"/>
      <c r="BV159" s="67"/>
      <c r="BW159" s="67"/>
      <c r="BX159" s="67"/>
      <c r="BY159" s="67"/>
      <c r="BZ159" s="67"/>
      <c r="CA159" s="67"/>
      <c r="CB159" s="67"/>
      <c r="CC159" s="67"/>
      <c r="CD159" s="67"/>
      <c r="CE159" s="67"/>
      <c r="CF159" s="67"/>
      <c r="CG159" s="67"/>
      <c r="CH159" s="67"/>
      <c r="CI159" s="67"/>
      <c r="CJ159" s="67"/>
      <c r="CK159" s="67"/>
      <c r="CL159" s="67"/>
      <c r="CM159" s="67"/>
      <c r="CN159" s="67"/>
      <c r="CO159" s="67"/>
      <c r="CP159" s="67"/>
      <c r="CQ159" s="67"/>
      <c r="CR159" s="67"/>
      <c r="CS159" s="67"/>
      <c r="CT159" s="67"/>
      <c r="CU159" s="67"/>
      <c r="CV159" s="67"/>
      <c r="CW159" s="67"/>
      <c r="CX159" s="67"/>
      <c r="CY159" s="67"/>
      <c r="CZ159" s="67"/>
      <c r="DA159" s="67"/>
      <c r="DB159" s="67"/>
      <c r="DC159" s="67"/>
      <c r="DD159" s="67"/>
      <c r="DE159" s="67"/>
      <c r="DF159" s="67"/>
      <c r="DG159" s="67"/>
      <c r="DH159" s="67"/>
      <c r="DI159" s="67"/>
      <c r="DJ159" s="67"/>
      <c r="DK159" s="67"/>
      <c r="DL159" s="67"/>
      <c r="DM159" s="67"/>
      <c r="DN159" s="67"/>
      <c r="DO159" s="67"/>
      <c r="DP159" s="67"/>
      <c r="DQ159" s="67"/>
      <c r="DR159" s="67"/>
      <c r="DS159" s="67"/>
      <c r="DT159" s="67"/>
      <c r="DU159" s="67"/>
      <c r="DV159" s="67"/>
      <c r="DY159" s="34"/>
      <c r="DZ159" s="34"/>
    </row>
    <row r="160" spans="1:126" ht="21.75" customHeight="1">
      <c r="A160" s="188" t="e">
        <f>IF($E$2="",IF(MONTH(#REF!)=12,DATE(YEAR(#REF!)+1,1,1),DATE(YEAR(#REF!),MONTH(#REF!)+1,DAY(1))),DATE($E$2,CR82+1,1))</f>
        <v>#REF!</v>
      </c>
      <c r="B160" s="66" t="s">
        <v>22</v>
      </c>
      <c r="C160" s="67"/>
      <c r="D160" s="67"/>
      <c r="E160" s="67"/>
      <c r="F160" s="67"/>
      <c r="G160" s="67"/>
      <c r="H160" s="67"/>
      <c r="I160" s="67"/>
      <c r="J160" s="67"/>
      <c r="K160" s="67"/>
      <c r="L160" s="67"/>
      <c r="M160" s="67"/>
      <c r="N160" s="67"/>
      <c r="O160" s="67"/>
      <c r="P160" s="67"/>
      <c r="Q160" s="67"/>
      <c r="R160" s="67"/>
      <c r="S160" s="67"/>
      <c r="T160" s="67"/>
      <c r="U160" s="67"/>
      <c r="V160" s="67"/>
      <c r="W160" s="67"/>
      <c r="X160" s="67"/>
      <c r="Y160" s="67"/>
      <c r="Z160" s="67"/>
      <c r="AA160" s="67"/>
      <c r="AB160" s="67"/>
      <c r="AC160" s="67"/>
      <c r="AD160" s="67"/>
      <c r="AE160" s="67"/>
      <c r="AF160" s="67"/>
      <c r="AG160" s="67"/>
      <c r="AH160" s="67"/>
      <c r="AI160" s="67"/>
      <c r="AJ160" s="67"/>
      <c r="AK160" s="67"/>
      <c r="AL160" s="67"/>
      <c r="AM160" s="67"/>
      <c r="AN160" s="67"/>
      <c r="AO160" s="67"/>
      <c r="AP160" s="67"/>
      <c r="AQ160" s="67"/>
      <c r="AR160" s="67"/>
      <c r="AS160" s="67"/>
      <c r="AT160" s="67"/>
      <c r="AU160" s="67"/>
      <c r="AV160" s="67"/>
      <c r="AW160" s="67"/>
      <c r="AX160" s="67"/>
      <c r="AY160" s="67"/>
      <c r="AZ160" s="67"/>
      <c r="BA160" s="67"/>
      <c r="BB160" s="67"/>
      <c r="BC160" s="67"/>
      <c r="BD160" s="67"/>
      <c r="BE160" s="67"/>
      <c r="BF160" s="67"/>
      <c r="BG160" s="67"/>
      <c r="BH160" s="67"/>
      <c r="BI160" s="67"/>
      <c r="BJ160" s="67"/>
      <c r="BK160" s="67"/>
      <c r="BL160" s="67"/>
      <c r="BM160" s="67"/>
      <c r="BN160" s="67"/>
      <c r="BO160" s="67"/>
      <c r="BP160" s="67"/>
      <c r="BQ160" s="67"/>
      <c r="BR160" s="67"/>
      <c r="BS160" s="67"/>
      <c r="BT160" s="67"/>
      <c r="BU160" s="67"/>
      <c r="BV160" s="67"/>
      <c r="BW160" s="67"/>
      <c r="BX160" s="67"/>
      <c r="BY160" s="67"/>
      <c r="BZ160" s="67"/>
      <c r="CA160" s="67"/>
      <c r="CB160" s="67"/>
      <c r="CC160" s="67"/>
      <c r="CD160" s="67"/>
      <c r="CE160" s="67"/>
      <c r="CF160" s="67"/>
      <c r="CG160" s="67"/>
      <c r="CH160" s="67"/>
      <c r="CI160" s="67"/>
      <c r="CJ160" s="67"/>
      <c r="CK160" s="67"/>
      <c r="CL160" s="67"/>
      <c r="CM160" s="67"/>
      <c r="CN160" s="67"/>
      <c r="CO160" s="67"/>
      <c r="CP160" s="67"/>
      <c r="CQ160" s="67"/>
      <c r="CR160" s="67"/>
      <c r="CS160" s="67"/>
      <c r="CT160" s="67"/>
      <c r="CU160" s="67"/>
      <c r="CV160" s="67"/>
      <c r="CW160" s="67"/>
      <c r="CX160" s="67"/>
      <c r="CY160" s="67"/>
      <c r="CZ160" s="67"/>
      <c r="DA160" s="67"/>
      <c r="DB160" s="67"/>
      <c r="DC160" s="67"/>
      <c r="DD160" s="67"/>
      <c r="DE160" s="67"/>
      <c r="DF160" s="67"/>
      <c r="DG160" s="67"/>
      <c r="DH160" s="67"/>
      <c r="DI160" s="67"/>
      <c r="DJ160" s="67"/>
      <c r="DK160" s="67"/>
      <c r="DL160" s="67"/>
      <c r="DM160" s="67"/>
      <c r="DN160" s="67"/>
      <c r="DO160" s="67"/>
      <c r="DP160" s="67"/>
      <c r="DQ160" s="67"/>
      <c r="DR160" s="67"/>
      <c r="DS160" s="67"/>
      <c r="DT160" s="67"/>
      <c r="DU160" s="67"/>
      <c r="DV160" s="67"/>
    </row>
    <row r="161" spans="1:126" ht="21.75" customHeight="1">
      <c r="A161" s="188" t="e">
        <f>IF($E$2="",IF(MONTH(#REF!)=12,DATE(YEAR(#REF!)+1,1,1),DATE(YEAR(#REF!),MONTH(#REF!)+1,DAY(1))),DATE($E$2,CR83+1,1))</f>
        <v>#REF!</v>
      </c>
      <c r="B161" s="66" t="s">
        <v>23</v>
      </c>
      <c r="C161" s="67"/>
      <c r="D161" s="67"/>
      <c r="E161" s="67"/>
      <c r="F161" s="67"/>
      <c r="G161" s="67"/>
      <c r="H161" s="67"/>
      <c r="I161" s="67"/>
      <c r="J161" s="67"/>
      <c r="K161" s="67"/>
      <c r="L161" s="67"/>
      <c r="M161" s="67"/>
      <c r="N161" s="67"/>
      <c r="O161" s="67"/>
      <c r="P161" s="67"/>
      <c r="Q161" s="67"/>
      <c r="R161" s="67"/>
      <c r="S161" s="67"/>
      <c r="T161" s="67"/>
      <c r="U161" s="67"/>
      <c r="V161" s="67"/>
      <c r="W161" s="67"/>
      <c r="X161" s="67"/>
      <c r="Y161" s="67"/>
      <c r="Z161" s="67"/>
      <c r="AA161" s="67"/>
      <c r="AB161" s="67"/>
      <c r="AC161" s="67"/>
      <c r="AD161" s="67"/>
      <c r="AE161" s="67"/>
      <c r="AF161" s="67"/>
      <c r="AG161" s="67"/>
      <c r="AH161" s="67"/>
      <c r="AI161" s="67"/>
      <c r="AJ161" s="67"/>
      <c r="AK161" s="67"/>
      <c r="AL161" s="67"/>
      <c r="AM161" s="67"/>
      <c r="AN161" s="67"/>
      <c r="AO161" s="67"/>
      <c r="AP161" s="67"/>
      <c r="AQ161" s="67"/>
      <c r="AR161" s="67"/>
      <c r="AS161" s="67"/>
      <c r="AT161" s="67"/>
      <c r="AU161" s="67"/>
      <c r="AV161" s="67"/>
      <c r="AW161" s="67"/>
      <c r="AX161" s="67"/>
      <c r="AY161" s="67"/>
      <c r="AZ161" s="67"/>
      <c r="BA161" s="67"/>
      <c r="BB161" s="67"/>
      <c r="BC161" s="67"/>
      <c r="BD161" s="67"/>
      <c r="BE161" s="67"/>
      <c r="BF161" s="67"/>
      <c r="BG161" s="67"/>
      <c r="BH161" s="67"/>
      <c r="BI161" s="67"/>
      <c r="BJ161" s="67"/>
      <c r="BK161" s="67"/>
      <c r="BL161" s="67"/>
      <c r="BM161" s="67"/>
      <c r="BN161" s="67"/>
      <c r="BO161" s="67"/>
      <c r="BP161" s="67"/>
      <c r="BQ161" s="67"/>
      <c r="BR161" s="67"/>
      <c r="BS161" s="67"/>
      <c r="BT161" s="67"/>
      <c r="BU161" s="67"/>
      <c r="BV161" s="67"/>
      <c r="BW161" s="67"/>
      <c r="BX161" s="67"/>
      <c r="BY161" s="67"/>
      <c r="BZ161" s="67"/>
      <c r="CA161" s="67"/>
      <c r="CB161" s="67"/>
      <c r="CC161" s="67"/>
      <c r="CD161" s="67"/>
      <c r="CE161" s="67"/>
      <c r="CF161" s="67"/>
      <c r="CG161" s="67"/>
      <c r="CH161" s="67"/>
      <c r="CI161" s="67"/>
      <c r="CJ161" s="67"/>
      <c r="CK161" s="67"/>
      <c r="CL161" s="67"/>
      <c r="CM161" s="67"/>
      <c r="CN161" s="67"/>
      <c r="CO161" s="67"/>
      <c r="CP161" s="67"/>
      <c r="CQ161" s="67"/>
      <c r="CR161" s="67"/>
      <c r="CS161" s="67"/>
      <c r="CT161" s="67"/>
      <c r="CU161" s="67"/>
      <c r="CV161" s="67"/>
      <c r="CW161" s="67"/>
      <c r="CX161" s="67"/>
      <c r="CY161" s="67"/>
      <c r="CZ161" s="67"/>
      <c r="DA161" s="67"/>
      <c r="DB161" s="67"/>
      <c r="DC161" s="67"/>
      <c r="DD161" s="67"/>
      <c r="DE161" s="67"/>
      <c r="DF161" s="67"/>
      <c r="DG161" s="67"/>
      <c r="DH161" s="67"/>
      <c r="DI161" s="67"/>
      <c r="DJ161" s="67"/>
      <c r="DK161" s="67"/>
      <c r="DL161" s="67"/>
      <c r="DM161" s="67"/>
      <c r="DN161" s="67"/>
      <c r="DO161" s="67"/>
      <c r="DP161" s="67"/>
      <c r="DQ161" s="67"/>
      <c r="DR161" s="67"/>
      <c r="DS161" s="67"/>
      <c r="DT161" s="67"/>
      <c r="DU161" s="67"/>
      <c r="DV161" s="67"/>
    </row>
    <row r="162" spans="1:126" ht="14.25" hidden="1" thickBot="1">
      <c r="A162" s="188" t="e">
        <f>IF($E$2="",IF(MONTH(#REF!)=12,DATE(YEAR(#REF!)+1,1,1),DATE(YEAR(#REF!),MONTH(#REF!)+1,DAY(1))),DATE($E$2,CR84+1,1))</f>
        <v>#REF!</v>
      </c>
      <c r="B162" s="35" t="s">
        <v>9</v>
      </c>
      <c r="C162" s="31">
        <f>IF($C$7="","",IF(OR(WEEKDAY($C$7)=1,WEEKDAY($C$7)=7),"*",""))</f>
      </c>
      <c r="D162" s="31" t="str">
        <f>IF($D$7="","",IF(OR(WEEKDAY($D$7)=1,WEEKDAY($D$7)=7),"*",""))</f>
        <v>*</v>
      </c>
      <c r="E162" s="31" t="str">
        <f>IF($E$7="","",IF(OR(WEEKDAY($E$7)=1,WEEKDAY($E$7)=7),"*",""))</f>
        <v>*</v>
      </c>
      <c r="F162" s="31">
        <f>IF($F$7="","",IF(OR(WEEKDAY($F$7)=1,WEEKDAY($F$7)=7),"*",""))</f>
      </c>
      <c r="G162" s="31">
        <f>IF($G$7="","",IF(OR(WEEKDAY($G$7)=1,WEEKDAY($G$7)=7),"*",""))</f>
      </c>
      <c r="H162" s="31">
        <f>IF($H$7="","",IF(OR(WEEKDAY($H$7)=1,WEEKDAY($H$7)=7),"*",""))</f>
      </c>
      <c r="I162" s="31">
        <f>IF(OR(WEEKDAY($I$7)=1,WEEKDAY($I$7)=7),"*","")</f>
      </c>
      <c r="J162" s="31">
        <f>IF(OR(WEEKDAY($J$7)=1,WEEKDAY($J$7)=7),"*","")</f>
      </c>
      <c r="K162" s="31" t="str">
        <f>IF(OR(WEEKDAY($K$7)=1,WEEKDAY($K$7)=7),"*","")</f>
        <v>*</v>
      </c>
      <c r="L162" s="31" t="str">
        <f>IF(OR(WEEKDAY($L$7)=1,WEEKDAY($L$7)=7),"*","")</f>
        <v>*</v>
      </c>
      <c r="M162" s="31">
        <f>IF(OR(WEEKDAY($M$7)=1,WEEKDAY($M$7)=7),"*","")</f>
      </c>
      <c r="N162" s="31">
        <f>IF(OR(WEEKDAY($N$7)=1,WEEKDAY($N$7)=7),"*","")</f>
      </c>
      <c r="O162" s="36">
        <f>IF(OR(WEEKDAY($O$7)=1,WEEKDAY($O$7)=7),"*","")</f>
      </c>
      <c r="P162" s="31">
        <f>IF(OR(WEEKDAY($P$7)=1,WEEKDAY($P$7)=7),"*","")</f>
      </c>
      <c r="Q162" s="31">
        <f>IF(OR(WEEKDAY($Q$7)=1,WEEKDAY($Q$7)=7),"*","")</f>
      </c>
      <c r="R162" s="31" t="str">
        <f>IF(OR(WEEKDAY($R$7)=1,WEEKDAY($R$7)=7),"*","")</f>
        <v>*</v>
      </c>
      <c r="S162" s="31" t="str">
        <f>IF(OR(WEEKDAY($S$7)=1,WEEKDAY($S$7)=7),"*","")</f>
        <v>*</v>
      </c>
      <c r="T162" s="31">
        <f>IF(OR(WEEKDAY($T$7)=1,WEEKDAY($T$7)=7),"*","")</f>
      </c>
      <c r="U162" s="31">
        <f>IF(OR(WEEKDAY($U$7)=1,WEEKDAY($U$7)=7),"*","")</f>
      </c>
      <c r="V162" s="31">
        <f>IF(OR(WEEKDAY($V$7)=1,WEEKDAY($V$7)=7),"*","")</f>
      </c>
      <c r="W162" s="31">
        <f>IF(OR(WEEKDAY($W$7)=1,WEEKDAY($W$7)=7),"*","")</f>
      </c>
      <c r="X162" s="31">
        <f>IF(OR(WEEKDAY($X$7)=1,WEEKDAY($X$7)=7),"*","")</f>
      </c>
      <c r="Y162" s="31" t="str">
        <f>IF(OR(WEEKDAY($Y$7)=1,WEEKDAY($Y$7)=7),"*","")</f>
        <v>*</v>
      </c>
      <c r="Z162" s="31" t="str">
        <f>IF(OR(WEEKDAY($Z$7)=1,WEEKDAY($Z$7)=7),"*","")</f>
        <v>*</v>
      </c>
      <c r="AA162" s="31">
        <f>IF(OR(WEEKDAY($AA$7)=1,WEEKDAY($AA$7)=7),"*","")</f>
      </c>
      <c r="AB162" s="31">
        <f>IF(OR(WEEKDAY($AB$7)=1,WEEKDAY($AB$7)=7),"*","")</f>
      </c>
      <c r="AC162" s="31">
        <f>IF(OR(WEEKDAY($AC$7)=1,WEEKDAY($AC$7)=7),"*","")</f>
      </c>
      <c r="AD162" s="31">
        <f>IF(OR(WEEKDAY($AD$7)=1,WEEKDAY($AD$7)=7),"*","")</f>
      </c>
      <c r="AE162" s="31">
        <f>IF($AE$7="","",IF(OR(WEEKDAY($AE$7)=1,WEEKDAY($AE$7)=7),"*",""))</f>
      </c>
      <c r="AF162" s="31" t="str">
        <f>IF($AF$7="","",IF(OR(WEEKDAY($AF$7)=1,WEEKDAY($AF$7)=7),"*",""))</f>
        <v>*</v>
      </c>
      <c r="AG162" s="31" t="str">
        <f>IF($AG$7="","",IF(OR(WEEKDAY($AG$7)=1,WEEKDAY($AG$7)=7),"*",""))</f>
        <v>*</v>
      </c>
      <c r="AH162" s="31">
        <f>IF($C$7="","",IF(OR(WEEKDAY($C$7)=1,WEEKDAY($C$7)=7),"*",""))</f>
      </c>
      <c r="AI162" s="31" t="str">
        <f>IF($D$7="","",IF(OR(WEEKDAY($D$7)=1,WEEKDAY($D$7)=7),"*",""))</f>
        <v>*</v>
      </c>
      <c r="AJ162" s="31" t="str">
        <f>IF($E$7="","",IF(OR(WEEKDAY($E$7)=1,WEEKDAY($E$7)=7),"*",""))</f>
        <v>*</v>
      </c>
      <c r="AK162" s="31">
        <f>IF($F$7="","",IF(OR(WEEKDAY($F$7)=1,WEEKDAY($F$7)=7),"*",""))</f>
      </c>
      <c r="AL162" s="31">
        <f>IF($G$7="","",IF(OR(WEEKDAY($G$7)=1,WEEKDAY($G$7)=7),"*",""))</f>
      </c>
      <c r="AM162" s="31">
        <f>IF($H$7="","",IF(OR(WEEKDAY($H$7)=1,WEEKDAY($H$7)=7),"*",""))</f>
      </c>
      <c r="AN162" s="31">
        <f>IF(OR(WEEKDAY($I$7)=1,WEEKDAY($I$7)=7),"*","")</f>
      </c>
      <c r="AO162" s="31">
        <f>IF(OR(WEEKDAY($J$7)=1,WEEKDAY($J$7)=7),"*","")</f>
      </c>
      <c r="AP162" s="31" t="str">
        <f>IF(OR(WEEKDAY($K$7)=1,WEEKDAY($K$7)=7),"*","")</f>
        <v>*</v>
      </c>
      <c r="AQ162" s="31" t="str">
        <f>IF(OR(WEEKDAY($L$7)=1,WEEKDAY($L$7)=7),"*","")</f>
        <v>*</v>
      </c>
      <c r="AR162" s="31">
        <f>IF(OR(WEEKDAY($M$7)=1,WEEKDAY($M$7)=7),"*","")</f>
      </c>
      <c r="AS162" s="31">
        <f>IF(OR(WEEKDAY($N$7)=1,WEEKDAY($N$7)=7),"*","")</f>
      </c>
      <c r="AT162" s="36">
        <f>IF(OR(WEEKDAY($O$7)=1,WEEKDAY($O$7)=7),"*","")</f>
      </c>
      <c r="AU162" s="31">
        <f>IF(OR(WEEKDAY($P$7)=1,WEEKDAY($P$7)=7),"*","")</f>
      </c>
      <c r="AV162" s="31">
        <f>IF(OR(WEEKDAY($Q$7)=1,WEEKDAY($Q$7)=7),"*","")</f>
      </c>
      <c r="AW162" s="31" t="str">
        <f>IF(OR(WEEKDAY($R$7)=1,WEEKDAY($R$7)=7),"*","")</f>
        <v>*</v>
      </c>
      <c r="AX162" s="31" t="str">
        <f>IF(OR(WEEKDAY($S$7)=1,WEEKDAY($S$7)=7),"*","")</f>
        <v>*</v>
      </c>
      <c r="AY162" s="31">
        <f>IF(OR(WEEKDAY($T$7)=1,WEEKDAY($T$7)=7),"*","")</f>
      </c>
      <c r="AZ162" s="31">
        <f>IF(OR(WEEKDAY($U$7)=1,WEEKDAY($U$7)=7),"*","")</f>
      </c>
      <c r="BA162" s="31">
        <f>IF(OR(WEEKDAY($V$7)=1,WEEKDAY($V$7)=7),"*","")</f>
      </c>
      <c r="BB162" s="31">
        <f>IF(OR(WEEKDAY($W$7)=1,WEEKDAY($W$7)=7),"*","")</f>
      </c>
      <c r="BC162" s="31">
        <f>IF(OR(WEEKDAY($X$7)=1,WEEKDAY($X$7)=7),"*","")</f>
      </c>
      <c r="BD162" s="31" t="str">
        <f>IF(OR(WEEKDAY($Y$7)=1,WEEKDAY($Y$7)=7),"*","")</f>
        <v>*</v>
      </c>
      <c r="BE162" s="31" t="str">
        <f>IF(OR(WEEKDAY($Z$7)=1,WEEKDAY($Z$7)=7),"*","")</f>
        <v>*</v>
      </c>
      <c r="BF162" s="31">
        <f>IF(OR(WEEKDAY($AA$7)=1,WEEKDAY($AA$7)=7),"*","")</f>
      </c>
      <c r="BG162" s="31">
        <f>IF(OR(WEEKDAY($AB$7)=1,WEEKDAY($AB$7)=7),"*","")</f>
      </c>
      <c r="BH162" s="31">
        <f>IF(OR(WEEKDAY($AC$7)=1,WEEKDAY($AC$7)=7),"*","")</f>
      </c>
      <c r="BI162" s="31">
        <f>IF(OR(WEEKDAY($AD$7)=1,WEEKDAY($AD$7)=7),"*","")</f>
      </c>
      <c r="BJ162" s="31">
        <f>IF($AE$7="","",IF(OR(WEEKDAY($AE$7)=1,WEEKDAY($AE$7)=7),"*",""))</f>
      </c>
      <c r="BK162" s="31" t="str">
        <f>IF($AF$7="","",IF(OR(WEEKDAY($AF$7)=1,WEEKDAY($AF$7)=7),"*",""))</f>
        <v>*</v>
      </c>
      <c r="BL162" s="31" t="str">
        <f>IF($AG$7="","",IF(OR(WEEKDAY($AG$7)=1,WEEKDAY($AG$7)=7),"*",""))</f>
        <v>*</v>
      </c>
      <c r="BM162" s="31">
        <f>IF($C$7="","",IF(OR(WEEKDAY($C$7)=1,WEEKDAY($C$7)=7),"*",""))</f>
      </c>
      <c r="BN162" s="31" t="str">
        <f>IF($D$7="","",IF(OR(WEEKDAY($D$7)=1,WEEKDAY($D$7)=7),"*",""))</f>
        <v>*</v>
      </c>
      <c r="BO162" s="31" t="str">
        <f>IF($E$7="","",IF(OR(WEEKDAY($E$7)=1,WEEKDAY($E$7)=7),"*",""))</f>
        <v>*</v>
      </c>
      <c r="BP162" s="31">
        <f>IF($F$7="","",IF(OR(WEEKDAY($F$7)=1,WEEKDAY($F$7)=7),"*",""))</f>
      </c>
      <c r="BQ162" s="31">
        <f>IF($G$7="","",IF(OR(WEEKDAY($G$7)=1,WEEKDAY($G$7)=7),"*",""))</f>
      </c>
      <c r="BR162" s="31">
        <f>IF($H$7="","",IF(OR(WEEKDAY($H$7)=1,WEEKDAY($H$7)=7),"*",""))</f>
      </c>
      <c r="BS162" s="31">
        <f>IF(OR(WEEKDAY($I$7)=1,WEEKDAY($I$7)=7),"*","")</f>
      </c>
      <c r="BT162" s="31">
        <f>IF(OR(WEEKDAY($J$7)=1,WEEKDAY($J$7)=7),"*","")</f>
      </c>
      <c r="BU162" s="31" t="str">
        <f>IF(OR(WEEKDAY($K$7)=1,WEEKDAY($K$7)=7),"*","")</f>
        <v>*</v>
      </c>
      <c r="BV162" s="31" t="str">
        <f>IF(OR(WEEKDAY($L$7)=1,WEEKDAY($L$7)=7),"*","")</f>
        <v>*</v>
      </c>
      <c r="BW162" s="31">
        <f>IF(OR(WEEKDAY($M$7)=1,WEEKDAY($M$7)=7),"*","")</f>
      </c>
      <c r="BX162" s="31">
        <f>IF(OR(WEEKDAY($N$7)=1,WEEKDAY($N$7)=7),"*","")</f>
      </c>
      <c r="BY162" s="31">
        <f>IF(OR(WEEKDAY($O$7)=1,WEEKDAY($O$7)=7),"*","")</f>
      </c>
      <c r="BZ162" s="31">
        <f>IF(OR(WEEKDAY($P$7)=1,WEEKDAY($P$7)=7),"*","")</f>
      </c>
      <c r="CA162" s="31">
        <f>IF(OR(WEEKDAY($Q$7)=1,WEEKDAY($Q$7)=7),"*","")</f>
      </c>
      <c r="CB162" s="31" t="str">
        <f>IF(OR(WEEKDAY($R$7)=1,WEEKDAY($R$7)=7),"*","")</f>
        <v>*</v>
      </c>
      <c r="CC162" s="31" t="str">
        <f>IF(OR(WEEKDAY($S$7)=1,WEEKDAY($S$7)=7),"*","")</f>
        <v>*</v>
      </c>
      <c r="CD162" s="31">
        <f>IF(OR(WEEKDAY($T$7)=1,WEEKDAY($T$7)=7),"*","")</f>
      </c>
      <c r="CE162" s="31">
        <f>IF(OR(WEEKDAY($U$7)=1,WEEKDAY($U$7)=7),"*","")</f>
      </c>
      <c r="CF162" s="31">
        <f>IF(OR(WEEKDAY($V$7)=1,WEEKDAY($V$7)=7),"*","")</f>
      </c>
      <c r="CG162" s="31">
        <f>IF(OR(WEEKDAY($W$7)=1,WEEKDAY($W$7)=7),"*","")</f>
      </c>
      <c r="CH162" s="31">
        <f>IF(OR(WEEKDAY($X$7)=1,WEEKDAY($X$7)=7),"*","")</f>
      </c>
      <c r="CI162" s="31" t="str">
        <f>IF(OR(WEEKDAY($Y$7)=1,WEEKDAY($Y$7)=7),"*","")</f>
        <v>*</v>
      </c>
      <c r="CJ162" s="31" t="str">
        <f>IF(OR(WEEKDAY($Z$7)=1,WEEKDAY($Z$7)=7),"*","")</f>
        <v>*</v>
      </c>
      <c r="CK162" s="31">
        <f>IF(OR(WEEKDAY($AA$7)=1,WEEKDAY($AA$7)=7),"*","")</f>
      </c>
      <c r="CL162" s="31">
        <f>IF(OR(WEEKDAY($AB$7)=1,WEEKDAY($AB$7)=7),"*","")</f>
      </c>
      <c r="CM162" s="31">
        <f>IF(OR(WEEKDAY($AC$7)=1,WEEKDAY($AC$7)=7),"*","")</f>
      </c>
      <c r="CN162" s="31">
        <f>IF(OR(WEEKDAY($AD$7)=1,WEEKDAY($AD$7)=7),"*","")</f>
      </c>
      <c r="CO162" s="31">
        <f>IF($AE$7="","",IF(OR(WEEKDAY($AE$7)=1,WEEKDAY($AE$7)=7),"*",""))</f>
      </c>
      <c r="CP162" s="31" t="str">
        <f>IF($AF$7="","",IF(OR(WEEKDAY($AF$7)=1,WEEKDAY($AF$7)=7),"*",""))</f>
        <v>*</v>
      </c>
      <c r="CQ162" s="31" t="str">
        <f>IF($AG$7="","",IF(OR(WEEKDAY($AG$7)=1,WEEKDAY($AG$7)=7),"*",""))</f>
        <v>*</v>
      </c>
      <c r="CR162" s="31">
        <f>IF($C$7="","",IF(OR(WEEKDAY($C$7)=1,WEEKDAY($C$7)=7),"*",""))</f>
      </c>
      <c r="CS162" s="31" t="str">
        <f>IF($D$7="","",IF(OR(WEEKDAY($D$7)=1,WEEKDAY($D$7)=7),"*",""))</f>
        <v>*</v>
      </c>
      <c r="CT162" s="31" t="s">
        <v>14</v>
      </c>
      <c r="CU162" s="31" t="s">
        <v>14</v>
      </c>
      <c r="CV162" s="31" t="s">
        <v>14</v>
      </c>
      <c r="CW162" s="31" t="s">
        <v>10</v>
      </c>
      <c r="CX162" s="31" t="s">
        <v>10</v>
      </c>
      <c r="CY162" s="31" t="s">
        <v>14</v>
      </c>
      <c r="CZ162" s="31" t="s">
        <v>14</v>
      </c>
      <c r="DA162" s="31" t="s">
        <v>14</v>
      </c>
      <c r="DB162" s="31" t="s">
        <v>14</v>
      </c>
      <c r="DC162" s="31" t="s">
        <v>14</v>
      </c>
      <c r="DD162" s="31" t="s">
        <v>10</v>
      </c>
      <c r="DE162" s="31" t="s">
        <v>10</v>
      </c>
      <c r="DF162" s="31" t="s">
        <v>14</v>
      </c>
      <c r="DG162" s="31" t="s">
        <v>14</v>
      </c>
      <c r="DH162" s="31" t="s">
        <v>14</v>
      </c>
      <c r="DI162" s="31" t="s">
        <v>14</v>
      </c>
      <c r="DJ162" s="31" t="s">
        <v>14</v>
      </c>
      <c r="DK162" s="48" t="s">
        <v>10</v>
      </c>
      <c r="DL162" s="31" t="s">
        <v>10</v>
      </c>
      <c r="DM162" s="31" t="s">
        <v>14</v>
      </c>
      <c r="DN162" s="31" t="s">
        <v>14</v>
      </c>
      <c r="DO162" s="31" t="s">
        <v>14</v>
      </c>
      <c r="DP162" s="31" t="s">
        <v>14</v>
      </c>
      <c r="DQ162" s="31" t="s">
        <v>14</v>
      </c>
      <c r="DR162" s="31" t="s">
        <v>10</v>
      </c>
      <c r="DS162" s="31" t="s">
        <v>10</v>
      </c>
      <c r="DT162" s="31" t="s">
        <v>10</v>
      </c>
      <c r="DU162" s="31" t="s">
        <v>10</v>
      </c>
      <c r="DV162" s="31" t="s">
        <v>10</v>
      </c>
    </row>
    <row r="163" spans="1:126" ht="15" hidden="1" thickBot="1">
      <c r="A163" s="188" t="e">
        <f>IF($E$2="",IF(MONTH(#REF!)=12,DATE(YEAR(#REF!)+1,1,1),DATE(YEAR(#REF!),MONTH(#REF!)+1,DAY(1))),DATE($E$2,CR85+1,1))</f>
        <v>#REF!</v>
      </c>
      <c r="B163" s="30" t="s">
        <v>11</v>
      </c>
      <c r="C163" s="31">
        <f>IF($C$7="","",IF(OR(WEEKDAY($C$7)=1,WEEKDAY($C$7)=7),"*",""))</f>
      </c>
      <c r="D163" s="31" t="str">
        <f>IF($D$7="","",IF(OR(WEEKDAY($D$7)=1,WEEKDAY($D$7)=7),"*",""))</f>
        <v>*</v>
      </c>
      <c r="E163" s="31" t="str">
        <f>IF($E$7="","",IF(OR(WEEKDAY($E$7)=1,WEEKDAY($E$7)=7),"*",""))</f>
        <v>*</v>
      </c>
      <c r="F163" s="31">
        <f>IF($F$7="","",IF(OR(WEEKDAY($F$7)=1,WEEKDAY($F$7)=7),"*",""))</f>
      </c>
      <c r="G163" s="31">
        <f>IF($G$7="","",IF(OR(WEEKDAY($G$7)=1,WEEKDAY($G$7)=7),"*",""))</f>
      </c>
      <c r="H163" s="31">
        <f>IF($H$7="","",IF(OR(WEEKDAY($H$7)=1,WEEKDAY($H$7)=7),"*",""))</f>
      </c>
      <c r="I163" s="31">
        <f>IF(OR(WEEKDAY($I$7)=1,WEEKDAY($I$7)=7),"*","")</f>
      </c>
      <c r="J163" s="31">
        <f>IF(OR(WEEKDAY($J$7)=1,WEEKDAY($J$7)=7),"*","")</f>
      </c>
      <c r="K163" s="31" t="str">
        <f>IF(OR(WEEKDAY($K$7)=1,WEEKDAY($K$7)=7),"*","")</f>
        <v>*</v>
      </c>
      <c r="L163" s="31" t="str">
        <f>IF(OR(WEEKDAY($L$7)=1,WEEKDAY($L$7)=7),"*","")</f>
        <v>*</v>
      </c>
      <c r="M163" s="31">
        <f>IF(OR(WEEKDAY($M$7)=1,WEEKDAY($M$7)=7),"*","")</f>
      </c>
      <c r="N163" s="31">
        <f>IF(OR(WEEKDAY($N$7)=1,WEEKDAY($N$7)=7),"*","")</f>
      </c>
      <c r="O163" s="36">
        <f>IF(OR(WEEKDAY($O$7)=1,WEEKDAY($O$7)=7),"*","")</f>
      </c>
      <c r="P163" s="31">
        <f>IF(OR(WEEKDAY($P$7)=1,WEEKDAY($P$7)=7),"*","")</f>
      </c>
      <c r="Q163" s="31">
        <f>IF(OR(WEEKDAY($Q$7)=1,WEEKDAY($Q$7)=7),"*","")</f>
      </c>
      <c r="R163" s="31" t="str">
        <f>IF(OR(WEEKDAY($R$7)=1,WEEKDAY($R$7)=7),"*","")</f>
        <v>*</v>
      </c>
      <c r="S163" s="31" t="str">
        <f>IF(OR(WEEKDAY($S$7)=1,WEEKDAY($S$7)=7),"*","")</f>
        <v>*</v>
      </c>
      <c r="T163" s="31">
        <f>IF(OR(WEEKDAY($T$7)=1,WEEKDAY($T$7)=7),"*","")</f>
      </c>
      <c r="U163" s="31">
        <f>IF(OR(WEEKDAY($U$7)=1,WEEKDAY($U$7)=7),"*","")</f>
      </c>
      <c r="V163" s="31">
        <f>IF(OR(WEEKDAY($V$7)=1,WEEKDAY($V$7)=7),"*","")</f>
      </c>
      <c r="W163" s="31">
        <f>IF(OR(WEEKDAY($W$7)=1,WEEKDAY($W$7)=7),"*","")</f>
      </c>
      <c r="X163" s="31">
        <f>IF(OR(WEEKDAY($X$7)=1,WEEKDAY($X$7)=7),"*","")</f>
      </c>
      <c r="Y163" s="31" t="str">
        <f>IF(OR(WEEKDAY($Y$7)=1,WEEKDAY($Y$7)=7),"*","")</f>
        <v>*</v>
      </c>
      <c r="Z163" s="31" t="str">
        <f>IF(OR(WEEKDAY($Z$7)=1,WEEKDAY($Z$7)=7),"*","")</f>
        <v>*</v>
      </c>
      <c r="AA163" s="31">
        <f>IF(OR(WEEKDAY($AA$7)=1,WEEKDAY($AA$7)=7),"*","")</f>
      </c>
      <c r="AB163" s="31">
        <f>IF(OR(WEEKDAY($AB$7)=1,WEEKDAY($AB$7)=7),"*","")</f>
      </c>
      <c r="AC163" s="38">
        <f>IF($G$2=2000,"Open",IF(OR(WEEKDAY(AC150)=1,WEEKDAY(AC150)=7),"*",""))</f>
      </c>
      <c r="AD163" s="31">
        <f>IF(OR(WEEKDAY($AD$7)=1,WEEKDAY($AD$7)=7),"*","")</f>
      </c>
      <c r="AE163" s="31">
        <f>IF($AE$7="","",IF(OR(WEEKDAY($AE$7)=1,WEEKDAY($AE$7)=7),"*",""))</f>
      </c>
      <c r="AF163" s="31" t="str">
        <f>IF($AF$7="","",IF(OR(WEEKDAY($AF$7)=1,WEEKDAY($AF$7)=7),"*",""))</f>
        <v>*</v>
      </c>
      <c r="AG163" s="31" t="str">
        <f>IF($AG$7="","",IF(OR(WEEKDAY($AG$7)=1,WEEKDAY($AG$7)=7),"*",""))</f>
        <v>*</v>
      </c>
      <c r="AH163" s="31">
        <f>IF($C$7="","",IF(OR(WEEKDAY($C$7)=1,WEEKDAY($C$7)=7),"*",""))</f>
      </c>
      <c r="AI163" s="31" t="str">
        <f>IF($D$7="","",IF(OR(WEEKDAY($D$7)=1,WEEKDAY($D$7)=7),"*",""))</f>
        <v>*</v>
      </c>
      <c r="AJ163" s="31" t="str">
        <f>IF($E$7="","",IF(OR(WEEKDAY($E$7)=1,WEEKDAY($E$7)=7),"*",""))</f>
        <v>*</v>
      </c>
      <c r="AK163" s="31">
        <f>IF($F$7="","",IF(OR(WEEKDAY($F$7)=1,WEEKDAY($F$7)=7),"*",""))</f>
      </c>
      <c r="AL163" s="31">
        <f>IF($G$7="","",IF(OR(WEEKDAY($G$7)=1,WEEKDAY($G$7)=7),"*",""))</f>
      </c>
      <c r="AM163" s="31">
        <f>IF($H$7="","",IF(OR(WEEKDAY($H$7)=1,WEEKDAY($H$7)=7),"*",""))</f>
      </c>
      <c r="AN163" s="31">
        <f>IF(OR(WEEKDAY($I$7)=1,WEEKDAY($I$7)=7),"*","")</f>
      </c>
      <c r="AO163" s="31">
        <f>IF(OR(WEEKDAY($J$7)=1,WEEKDAY($J$7)=7),"*","")</f>
      </c>
      <c r="AP163" s="31" t="str">
        <f>IF(OR(WEEKDAY($K$7)=1,WEEKDAY($K$7)=7),"*","")</f>
        <v>*</v>
      </c>
      <c r="AQ163" s="31" t="str">
        <f>IF(OR(WEEKDAY($L$7)=1,WEEKDAY($L$7)=7),"*","")</f>
        <v>*</v>
      </c>
      <c r="AR163" s="31">
        <f>IF(OR(WEEKDAY($M$7)=1,WEEKDAY($M$7)=7),"*","")</f>
      </c>
      <c r="AS163" s="31">
        <f>IF(OR(WEEKDAY($N$7)=1,WEEKDAY($N$7)=7),"*","")</f>
      </c>
      <c r="AT163" s="36">
        <f>IF(OR(WEEKDAY($O$7)=1,WEEKDAY($O$7)=7),"*","")</f>
      </c>
      <c r="AU163" s="31">
        <f>IF(OR(WEEKDAY($P$7)=1,WEEKDAY($P$7)=7),"*","")</f>
      </c>
      <c r="AV163" s="31">
        <f>IF(OR(WEEKDAY($Q$7)=1,WEEKDAY($Q$7)=7),"*","")</f>
      </c>
      <c r="AW163" s="31" t="str">
        <f>IF(OR(WEEKDAY($R$7)=1,WEEKDAY($R$7)=7),"*","")</f>
        <v>*</v>
      </c>
      <c r="AX163" s="31" t="str">
        <f>IF(OR(WEEKDAY($S$7)=1,WEEKDAY($S$7)=7),"*","")</f>
        <v>*</v>
      </c>
      <c r="AY163" s="31">
        <f>IF(OR(WEEKDAY($T$7)=1,WEEKDAY($T$7)=7),"*","")</f>
      </c>
      <c r="AZ163" s="31">
        <f>IF(OR(WEEKDAY($U$7)=1,WEEKDAY($U$7)=7),"*","")</f>
      </c>
      <c r="BA163" s="41">
        <f>IF(OR(WEEKDAY($V$7)=1,WEEKDAY($V$7)=7),"*","")</f>
      </c>
      <c r="BB163" s="31">
        <f>IF(OR(WEEKDAY($W$7)=1,WEEKDAY($W$7)=7),"*","")</f>
      </c>
      <c r="BC163" s="31">
        <f>IF(OR(WEEKDAY($X$7)=1,WEEKDAY($X$7)=7),"*","")</f>
      </c>
      <c r="BD163" s="31" t="str">
        <f>IF(OR(WEEKDAY($Y$7)=1,WEEKDAY($Y$7)=7),"*","")</f>
        <v>*</v>
      </c>
      <c r="BE163" s="31" t="str">
        <f>IF(OR(WEEKDAY($Z$7)=1,WEEKDAY($Z$7)=7),"*","")</f>
        <v>*</v>
      </c>
      <c r="BF163" s="31">
        <f>IF(OR(WEEKDAY($AA$7)=1,WEEKDAY($AA$7)=7),"*","")</f>
      </c>
      <c r="BG163" s="31">
        <f>IF(OR(WEEKDAY($AB$7)=1,WEEKDAY($AB$7)=7),"*","")</f>
      </c>
      <c r="BH163" s="38">
        <f>IF($G$2=2000,"Open",IF(OR(WEEKDAY(BH150)=1,WEEKDAY(BH150)=7),"*",""))</f>
      </c>
      <c r="BI163" s="31">
        <f>IF(OR(WEEKDAY($AD$7)=1,WEEKDAY($AD$7)=7),"*","")</f>
      </c>
      <c r="BJ163" s="33">
        <f>IF(OR(WEEKDAY($J$7)=1,WEEKDAY($J$7)=7),"*",IF($G$2=2000,"*",""))</f>
      </c>
      <c r="BK163" s="31" t="str">
        <f>IF($AF$7="","",IF(OR(WEEKDAY($AF$7)=1,WEEKDAY($AF$7)=7),"*",""))</f>
        <v>*</v>
      </c>
      <c r="BL163" s="31" t="str">
        <f>IF($AG$7="","",IF(OR(WEEKDAY($AG$7)=1,WEEKDAY($AG$7)=7),"*",""))</f>
        <v>*</v>
      </c>
      <c r="BM163" s="31">
        <f>IF($C$7="","",IF(OR(WEEKDAY($C$7)=1,WEEKDAY($C$7)=7),"*",""))</f>
      </c>
      <c r="BN163" s="31" t="str">
        <f>IF($D$7="","",IF(OR(WEEKDAY($D$7)=1,WEEKDAY($D$7)=7),"*",""))</f>
        <v>*</v>
      </c>
      <c r="BO163" s="31" t="str">
        <f>IF($E$7="","",IF(OR(WEEKDAY($E$7)=1,WEEKDAY($E$7)=7),"*",""))</f>
        <v>*</v>
      </c>
      <c r="BP163" s="31">
        <f>IF($F$7="","",IF(OR(WEEKDAY($F$7)=1,WEEKDAY($F$7)=7),"*",""))</f>
      </c>
      <c r="BQ163" s="31">
        <f>IF($G$7="","",IF(OR(WEEKDAY($G$7)=1,WEEKDAY($G$7)=7),"*",""))</f>
      </c>
      <c r="BR163" s="31">
        <f>IF($H$7="","",IF(OR(WEEKDAY($H$7)=1,WEEKDAY($H$7)=7),"*",""))</f>
      </c>
      <c r="BS163" s="31">
        <f>IF(OR(WEEKDAY($I$7)=1,WEEKDAY($I$7)=7),"*","")</f>
      </c>
      <c r="BT163" s="31">
        <f>IF(OR(WEEKDAY($J$7)=1,WEEKDAY($J$7)=7),"*","")</f>
      </c>
      <c r="BU163" s="31" t="str">
        <f>IF(OR(WEEKDAY($K$7)=1,WEEKDAY($K$7)=7),"*","")</f>
        <v>*</v>
      </c>
      <c r="BV163" s="31" t="str">
        <f>IF(OR(WEEKDAY($L$7)=1,WEEKDAY($L$7)=7),"*","")</f>
        <v>*</v>
      </c>
      <c r="BW163" s="31">
        <f>IF(OR(WEEKDAY($M$7)=1,WEEKDAY($M$7)=7),"*","")</f>
      </c>
      <c r="BX163" s="31">
        <f>IF(OR(WEEKDAY($N$7)=1,WEEKDAY($N$7)=7),"*","")</f>
      </c>
      <c r="BY163" s="31">
        <f>IF(OR(WEEKDAY($O$7)=1,WEEKDAY($O$7)=7),"*","")</f>
      </c>
      <c r="BZ163" s="31">
        <f>IF(OR(WEEKDAY($P$7)=1,WEEKDAY($P$7)=7),"*","")</f>
      </c>
      <c r="CA163" s="31">
        <f>IF(OR(WEEKDAY($Q$7)=1,WEEKDAY($Q$7)=7),"*","")</f>
      </c>
      <c r="CB163" s="31" t="str">
        <f>IF(OR(WEEKDAY($R$7)=1,WEEKDAY($R$7)=7),"*","")</f>
        <v>*</v>
      </c>
      <c r="CC163" s="31" t="str">
        <f>IF(OR(WEEKDAY($S$7)=1,WEEKDAY($S$7)=7),"*","")</f>
        <v>*</v>
      </c>
      <c r="CD163" s="31">
        <f>IF(OR(WEEKDAY($T$7)=1,WEEKDAY($T$7)=7),"*","")</f>
      </c>
      <c r="CE163" s="31">
        <f>IF(OR(WEEKDAY($U$7)=1,WEEKDAY($U$7)=7),"*","")</f>
      </c>
      <c r="CF163" s="38" t="str">
        <f>IF($G$2=2000,"Open",IF(OR(WEEKDAY(CF150)=1,WEEKDAY(CF150)=7),"*",""))</f>
        <v>*</v>
      </c>
      <c r="CG163" s="31">
        <f>IF(OR(WEEKDAY($W$7)=1,WEEKDAY($W$7)=7),"*","")</f>
      </c>
      <c r="CH163" s="31">
        <f>IF(OR(WEEKDAY($X$7)=1,WEEKDAY($X$7)=7),"*","")</f>
      </c>
      <c r="CI163" s="31" t="str">
        <f>IF(OR(WEEKDAY($Y$7)=1,WEEKDAY($Y$7)=7),"*","")</f>
        <v>*</v>
      </c>
      <c r="CJ163" s="31" t="str">
        <f>IF(OR(WEEKDAY($Z$7)=1,WEEKDAY($Z$7)=7),"*","")</f>
        <v>*</v>
      </c>
      <c r="CK163" s="31">
        <f>IF(OR(WEEKDAY($AA$7)=1,WEEKDAY($AA$7)=7),"*","")</f>
      </c>
      <c r="CL163" s="31">
        <f>IF(OR(WEEKDAY($AB$7)=1,WEEKDAY($AB$7)=7),"*","")</f>
      </c>
      <c r="CM163" s="31">
        <f>IF(OR(WEEKDAY($AC$7)=1,WEEKDAY($AC$7)=7),"*","")</f>
      </c>
      <c r="CN163" s="31">
        <f>IF(OR(WEEKDAY($AD$7)=1,WEEKDAY($AD$7)=7),"*","")</f>
      </c>
      <c r="CO163" s="31">
        <f>IF($AE$7="","",IF(OR(WEEKDAY($AE$7)=1,WEEKDAY($AE$7)=7),"*",""))</f>
      </c>
      <c r="CP163" s="31" t="str">
        <f>IF($AF$7="","",IF(OR(WEEKDAY($AF$7)=1,WEEKDAY($AF$7)=7),"*",""))</f>
        <v>*</v>
      </c>
      <c r="CQ163" s="31" t="str">
        <f>IF($AG$7="","",IF(OR(WEEKDAY($AG$7)=1,WEEKDAY($AG$7)=7),"*",""))</f>
        <v>*</v>
      </c>
      <c r="CR163" s="31">
        <f>IF($C$7="","",IF(OR(WEEKDAY($C$7)=1,WEEKDAY($C$7)=7),"*",""))</f>
      </c>
      <c r="CS163" s="31" t="str">
        <f>IF($D$7="","",IF(OR(WEEKDAY($D$7)=1,WEEKDAY($D$7)=7),"*",""))</f>
        <v>*</v>
      </c>
      <c r="CT163" s="31" t="s">
        <v>14</v>
      </c>
      <c r="CU163" s="31" t="s">
        <v>14</v>
      </c>
      <c r="CV163" s="31" t="s">
        <v>14</v>
      </c>
      <c r="CW163" s="31" t="s">
        <v>10</v>
      </c>
      <c r="CX163" s="31" t="s">
        <v>10</v>
      </c>
      <c r="CY163" s="33">
        <f>IF(OR(WEEKDAY($J$7)=1,WEEKDAY($J$7)=7),"*",IF($G$2=2000,"*",""))</f>
      </c>
      <c r="CZ163" s="33">
        <f>IF(OR(WEEKDAY($J$7)=1,WEEKDAY($J$7)=7),"*",IF($G$2=2000,"*",""))</f>
      </c>
      <c r="DA163" s="31" t="s">
        <v>14</v>
      </c>
      <c r="DB163" s="31" t="s">
        <v>14</v>
      </c>
      <c r="DC163" s="32">
        <f>IF($G$2=1999,"*","")</f>
      </c>
      <c r="DD163" s="38">
        <f>IF($G$2=2000,"Open",IF(OR(WEEKDAY(DD150)=1,WEEKDAY(DD150)=7),"*",""))</f>
      </c>
      <c r="DE163" s="31" t="s">
        <v>10</v>
      </c>
      <c r="DF163" s="33">
        <f>IF(OR(WEEKDAY($J$7)=1,WEEKDAY($J$7)=7),"*",IF($G$2=2000,"*",""))</f>
      </c>
      <c r="DG163" s="31" t="s">
        <v>14</v>
      </c>
      <c r="DH163" s="31" t="s">
        <v>14</v>
      </c>
      <c r="DI163" s="31" t="s">
        <v>14</v>
      </c>
      <c r="DJ163" s="31" t="s">
        <v>14</v>
      </c>
      <c r="DK163" s="38">
        <f>IF($G$2=2000,"Open",IF(OR(WEEKDAY(DK150)=1,WEEKDAY(DK150)=7),"*",""))</f>
      </c>
      <c r="DL163" s="31" t="s">
        <v>10</v>
      </c>
      <c r="DM163" s="31" t="s">
        <v>14</v>
      </c>
      <c r="DN163" s="31" t="s">
        <v>14</v>
      </c>
      <c r="DO163" s="31" t="s">
        <v>14</v>
      </c>
      <c r="DP163" s="31" t="s">
        <v>14</v>
      </c>
      <c r="DQ163" s="31" t="s">
        <v>14</v>
      </c>
      <c r="DR163" s="31" t="s">
        <v>10</v>
      </c>
      <c r="DS163" s="31" t="s">
        <v>10</v>
      </c>
      <c r="DT163" s="31" t="s">
        <v>14</v>
      </c>
      <c r="DU163" s="31" t="s">
        <v>14</v>
      </c>
      <c r="DV163" s="31" t="s">
        <v>14</v>
      </c>
    </row>
    <row r="164" spans="1:126" ht="15" hidden="1" thickBot="1">
      <c r="A164" s="188" t="e">
        <f>IF($E$2="",IF(MONTH(#REF!)=12,DATE(YEAR(#REF!)+1,1,1),DATE(YEAR(#REF!),MONTH(#REF!)+1,DAY(1))),DATE($E$2,CR86+1,1))</f>
        <v>#REF!</v>
      </c>
      <c r="B164" s="45" t="s">
        <v>12</v>
      </c>
      <c r="C164" s="31">
        <f>IF($C$7="","",IF(OR(WEEKDAY($C$7)=1,WEEKDAY($C$7)=7),"*",""))</f>
      </c>
      <c r="D164" s="31" t="str">
        <f>IF($D$7="","",IF(OR(WEEKDAY($D$7)=1,WEEKDAY($D$7)=7),"*",""))</f>
        <v>*</v>
      </c>
      <c r="E164" s="31" t="str">
        <f>IF($E$7="","",IF(OR(WEEKDAY($E$7)=1,WEEKDAY($E$7)=7),"*",""))</f>
        <v>*</v>
      </c>
      <c r="F164" s="31">
        <f>IF($F$7="","",IF(OR(WEEKDAY($F$7)=1,WEEKDAY($F$7)=7),"*",""))</f>
      </c>
      <c r="G164" s="31">
        <f>IF($G$7="","",IF(OR(WEEKDAY($G$7)=1,WEEKDAY($G$7)=7),"*",""))</f>
      </c>
      <c r="H164" s="31">
        <f>IF($H$7="","",IF(OR(WEEKDAY($H$7)=1,WEEKDAY($H$7)=7),"*",""))</f>
      </c>
      <c r="I164" s="31">
        <f>IF(OR(WEEKDAY($I$7)=1,WEEKDAY($I$7)=7),"*","")</f>
      </c>
      <c r="J164" s="31">
        <f>IF(OR(WEEKDAY($J$7)=1,WEEKDAY($J$7)=7),"*","")</f>
      </c>
      <c r="K164" s="31" t="str">
        <f>IF(OR(WEEKDAY($K$7)=1,WEEKDAY($K$7)=7),"*","")</f>
        <v>*</v>
      </c>
      <c r="L164" s="31" t="str">
        <f>IF(OR(WEEKDAY($L$7)=1,WEEKDAY($L$7)=7),"*","")</f>
        <v>*</v>
      </c>
      <c r="M164" s="31">
        <f>IF(OR(WEEKDAY($M$7)=1,WEEKDAY($M$7)=7),"*","")</f>
      </c>
      <c r="N164" s="31">
        <f>IF(OR(WEEKDAY($N$7)=1,WEEKDAY($N$7)=7),"*","")</f>
      </c>
      <c r="O164" s="31">
        <f>IF(OR(WEEKDAY($O$7)=1,WEEKDAY($O$7)=7),"*","")</f>
      </c>
      <c r="P164" s="31">
        <f>IF(OR(WEEKDAY($P$7)=1,WEEKDAY($P$7)=7),"*","")</f>
      </c>
      <c r="Q164" s="31">
        <f>IF(OR(WEEKDAY($Q$7)=1,WEEKDAY($Q$7)=7),"*","")</f>
      </c>
      <c r="R164" s="31" t="str">
        <f>IF(OR(WEEKDAY($R$7)=1,WEEKDAY($R$7)=7),"*","")</f>
        <v>*</v>
      </c>
      <c r="S164" s="31" t="str">
        <f>IF(OR(WEEKDAY($S$7)=1,WEEKDAY($S$7)=7),"*","")</f>
        <v>*</v>
      </c>
      <c r="T164" s="31">
        <f>IF(OR(WEEKDAY($T$7)=1,WEEKDAY($T$7)=7),"*","")</f>
      </c>
      <c r="U164" s="31">
        <f>IF(OR(WEEKDAY($U$7)=1,WEEKDAY($U$7)=7),"*","")</f>
      </c>
      <c r="V164" s="31">
        <f>IF(OR(WEEKDAY($V$7)=1,WEEKDAY($V$7)=7),"*","")</f>
      </c>
      <c r="W164" s="31">
        <f>IF(OR(WEEKDAY($W$7)=1,WEEKDAY($W$7)=7),"*","")</f>
      </c>
      <c r="X164" s="31">
        <f>IF(OR(WEEKDAY($X$7)=1,WEEKDAY($X$7)=7),"*","")</f>
      </c>
      <c r="Y164" s="31" t="str">
        <f>IF(OR(WEEKDAY($Y$7)=1,WEEKDAY($Y$7)=7),"*","")</f>
        <v>*</v>
      </c>
      <c r="Z164" s="31" t="str">
        <f>IF(OR(WEEKDAY($Z$7)=1,WEEKDAY($Z$7)=7),"*","")</f>
        <v>*</v>
      </c>
      <c r="AA164" s="31">
        <f>IF(OR(WEEKDAY($AA$7)=1,WEEKDAY($AA$7)=7),"*","")</f>
      </c>
      <c r="AB164" s="32">
        <f>IF($G$2=1999,"*","")</f>
      </c>
      <c r="AC164" s="31">
        <f>IF(OR(WEEKDAY($AC$7)=1,WEEKDAY($AC$7)=7),"*","")</f>
      </c>
      <c r="AD164" s="31">
        <f>IF(OR(WEEKDAY($AD$7)=1,WEEKDAY($AD$7)=7),"*","")</f>
      </c>
      <c r="AE164" s="31">
        <f>IF($AE$7="","",IF(OR(WEEKDAY($AE$7)=1,WEEKDAY($AE$7)=7),"*",""))</f>
      </c>
      <c r="AF164" s="31" t="str">
        <f>IF($AF$7="","",IF(OR(WEEKDAY($AF$7)=1,WEEKDAY($AF$7)=7),"*",""))</f>
        <v>*</v>
      </c>
      <c r="AG164" s="31" t="str">
        <f>IF($AG$7="","",IF(OR(WEEKDAY($AG$7)=1,WEEKDAY($AG$7)=7),"*",""))</f>
        <v>*</v>
      </c>
      <c r="AH164" s="31">
        <f>IF($C$7="","",IF(OR(WEEKDAY($C$7)=1,WEEKDAY($C$7)=7),"*",""))</f>
      </c>
      <c r="AI164" s="31" t="str">
        <f>IF($D$7="","",IF(OR(WEEKDAY($D$7)=1,WEEKDAY($D$7)=7),"*",""))</f>
        <v>*</v>
      </c>
      <c r="AJ164" s="31" t="str">
        <f>IF($E$7="","",IF(OR(WEEKDAY($E$7)=1,WEEKDAY($E$7)=7),"*",""))</f>
        <v>*</v>
      </c>
      <c r="AK164" s="31">
        <f>IF($F$7="","",IF(OR(WEEKDAY($F$7)=1,WEEKDAY($F$7)=7),"*",""))</f>
      </c>
      <c r="AL164" s="32">
        <f>IF($G$2=1999,"*","")</f>
      </c>
      <c r="AM164" s="31">
        <f>IF($H$7="","",IF(OR(WEEKDAY($H$7)=1,WEEKDAY($H$7)=7),"*",""))</f>
      </c>
      <c r="AN164" s="31">
        <f>IF(OR(WEEKDAY($I$7)=1,WEEKDAY($I$7)=7),"*","")</f>
      </c>
      <c r="AO164" s="33">
        <f>IF(OR(WEEKDAY($J$7)=1,WEEKDAY($J$7)=7),"*",IF($G$2=2000,"*",""))</f>
      </c>
      <c r="AP164" s="33">
        <f>IF(OR(WEEKDAY($J$7)=1,WEEKDAY($J$7)=7),"*",IF($G$2=2000,"*",""))</f>
      </c>
      <c r="AQ164" s="33">
        <f>IF(OR(WEEKDAY($J$7)=1,WEEKDAY($J$7)=7),"*",IF($G$2=2000,"*",""))</f>
      </c>
      <c r="AR164" s="31">
        <f>IF(OR(WEEKDAY($M$7)=1,WEEKDAY($M$7)=7),"*","")</f>
      </c>
      <c r="AS164" s="31">
        <f>IF(OR(WEEKDAY($N$7)=1,WEEKDAY($N$7)=7),"*","")</f>
      </c>
      <c r="AT164" s="38">
        <f>IF($G$2=2000,"Open",IF(OR(WEEKDAY(AT151)=1,WEEKDAY(AT151)=7),"*",""))</f>
      </c>
      <c r="AU164" s="31">
        <f>IF(OR(WEEKDAY($P$7)=1,WEEKDAY($P$7)=7),"*","")</f>
      </c>
      <c r="AV164" s="31">
        <f>IF(OR(WEEKDAY($Q$7)=1,WEEKDAY($Q$7)=7),"*","")</f>
      </c>
      <c r="AW164" s="31" t="str">
        <f>IF(OR(WEEKDAY($R$7)=1,WEEKDAY($R$7)=7),"*","")</f>
        <v>*</v>
      </c>
      <c r="AX164" s="31" t="str">
        <f>IF(OR(WEEKDAY($S$7)=1,WEEKDAY($S$7)=7),"*","")</f>
        <v>*</v>
      </c>
      <c r="AY164" s="31">
        <f>IF(OR(WEEKDAY($T$7)=1,WEEKDAY($T$7)=7),"*","")</f>
      </c>
      <c r="AZ164" s="31">
        <f>IF(OR(WEEKDAY($U$7)=1,WEEKDAY($U$7)=7),"*","")</f>
      </c>
      <c r="BA164" s="31">
        <f>IF(OR(WEEKDAY($V$7)=1,WEEKDAY($V$7)=7),"*","")</f>
      </c>
      <c r="BB164" s="31">
        <f>IF(OR(WEEKDAY($W$7)=1,WEEKDAY($W$7)=7),"*","")</f>
      </c>
      <c r="BC164" s="31">
        <f>IF(OR(WEEKDAY($X$7)=1,WEEKDAY($X$7)=7),"*","")</f>
      </c>
      <c r="BD164" s="31" t="str">
        <f>IF(OR(WEEKDAY($Y$7)=1,WEEKDAY($Y$7)=7),"*","")</f>
        <v>*</v>
      </c>
      <c r="BE164" s="31" t="str">
        <f>IF(OR(WEEKDAY($Z$7)=1,WEEKDAY($Z$7)=7),"*","")</f>
        <v>*</v>
      </c>
      <c r="BF164" s="31">
        <f>IF(OR(WEEKDAY($AA$7)=1,WEEKDAY($AA$7)=7),"*","")</f>
      </c>
      <c r="BG164" s="31">
        <f>IF(OR(WEEKDAY($AB$7)=1,WEEKDAY($AB$7)=7),"*","")</f>
      </c>
      <c r="BH164" s="31">
        <f>IF(OR(WEEKDAY($AC$7)=1,WEEKDAY($AC$7)=7),"*","")</f>
      </c>
      <c r="BI164" s="31">
        <f>IF(OR(WEEKDAY($AD$7)=1,WEEKDAY($AD$7)=7),"*","")</f>
      </c>
      <c r="BJ164" s="31">
        <f>IF($AE$7="","",IF(OR(WEEKDAY($AE$7)=1,WEEKDAY($AE$7)=7),"*",""))</f>
      </c>
      <c r="BK164" s="31" t="str">
        <f>IF($AF$7="","",IF(OR(WEEKDAY($AF$7)=1,WEEKDAY($AF$7)=7),"*",""))</f>
        <v>*</v>
      </c>
      <c r="BL164" s="31" t="str">
        <f>IF($AG$7="","",IF(OR(WEEKDAY($AG$7)=1,WEEKDAY($AG$7)=7),"*",""))</f>
        <v>*</v>
      </c>
      <c r="BM164" s="31">
        <f>IF($C$7="","",IF(OR(WEEKDAY($C$7)=1,WEEKDAY($C$7)=7),"*",""))</f>
      </c>
      <c r="BN164" s="31" t="str">
        <f>IF($D$7="","",IF(OR(WEEKDAY($D$7)=1,WEEKDAY($D$7)=7),"*",""))</f>
        <v>*</v>
      </c>
      <c r="BO164" s="31" t="str">
        <f>IF($E$7="","",IF(OR(WEEKDAY($E$7)=1,WEEKDAY($E$7)=7),"*",""))</f>
        <v>*</v>
      </c>
      <c r="BP164" s="31">
        <f>IF($F$7="","",IF(OR(WEEKDAY($F$7)=1,WEEKDAY($F$7)=7),"*",""))</f>
      </c>
      <c r="BQ164" s="31">
        <f>IF($G$7="","",IF(OR(WEEKDAY($G$7)=1,WEEKDAY($G$7)=7),"*",""))</f>
      </c>
      <c r="BR164" s="31">
        <f>IF($H$7="","",IF(OR(WEEKDAY($H$7)=1,WEEKDAY($H$7)=7),"*",""))</f>
      </c>
      <c r="BS164" s="31">
        <f>IF(OR(WEEKDAY($I$7)=1,WEEKDAY($I$7)=7),"*","")</f>
      </c>
      <c r="BT164" s="31">
        <f>IF(OR(WEEKDAY($J$7)=1,WEEKDAY($J$7)=7),"*","")</f>
      </c>
      <c r="BU164" s="31" t="str">
        <f>IF(OR(WEEKDAY($K$7)=1,WEEKDAY($K$7)=7),"*","")</f>
        <v>*</v>
      </c>
      <c r="BV164" s="31" t="str">
        <f>IF(OR(WEEKDAY($L$7)=1,WEEKDAY($L$7)=7),"*","")</f>
        <v>*</v>
      </c>
      <c r="BW164" s="31">
        <f>IF(OR(WEEKDAY($M$7)=1,WEEKDAY($M$7)=7),"*","")</f>
      </c>
      <c r="BX164" s="31">
        <f>IF(OR(WEEKDAY($N$7)=1,WEEKDAY($N$7)=7),"*","")</f>
      </c>
      <c r="BY164" s="31">
        <f>IF(OR(WEEKDAY($O$7)=1,WEEKDAY($O$7)=7),"*","")</f>
      </c>
      <c r="BZ164" s="31">
        <f>IF(OR(WEEKDAY($P$7)=1,WEEKDAY($P$7)=7),"*","")</f>
      </c>
      <c r="CA164" s="31">
        <f>IF(OR(WEEKDAY($Q$7)=1,WEEKDAY($Q$7)=7),"*","")</f>
      </c>
      <c r="CB164" s="31" t="str">
        <f>IF(OR(WEEKDAY($R$7)=1,WEEKDAY($R$7)=7),"*","")</f>
        <v>*</v>
      </c>
      <c r="CC164" s="31" t="str">
        <f>IF(OR(WEEKDAY($S$7)=1,WEEKDAY($S$7)=7),"*","")</f>
        <v>*</v>
      </c>
      <c r="CD164" s="31">
        <f>IF(OR(WEEKDAY($T$7)=1,WEEKDAY($T$7)=7),"*","")</f>
      </c>
      <c r="CE164" s="31">
        <f>IF(OR(WEEKDAY($U$7)=1,WEEKDAY($U$7)=7),"*","")</f>
      </c>
      <c r="CF164" s="31">
        <f>IF(OR(WEEKDAY($V$7)=1,WEEKDAY($V$7)=7),"*","")</f>
      </c>
      <c r="CG164" s="31">
        <f>IF(OR(WEEKDAY($W$7)=1,WEEKDAY($W$7)=7),"*","")</f>
      </c>
      <c r="CH164" s="31">
        <f>IF(OR(WEEKDAY($X$7)=1,WEEKDAY($X$7)=7),"*","")</f>
      </c>
      <c r="CI164" s="31" t="str">
        <f>IF(OR(WEEKDAY($Y$7)=1,WEEKDAY($Y$7)=7),"*","")</f>
        <v>*</v>
      </c>
      <c r="CJ164" s="31" t="str">
        <f>IF(OR(WEEKDAY($Z$7)=1,WEEKDAY($Z$7)=7),"*","")</f>
        <v>*</v>
      </c>
      <c r="CK164" s="31">
        <f>IF(OR(WEEKDAY($AA$7)=1,WEEKDAY($AA$7)=7),"*","")</f>
      </c>
      <c r="CL164" s="31">
        <f>IF(OR(WEEKDAY($AB$7)=1,WEEKDAY($AB$7)=7),"*","")</f>
      </c>
      <c r="CM164" s="31">
        <f>IF(OR(WEEKDAY($AC$7)=1,WEEKDAY($AC$7)=7),"*","")</f>
      </c>
      <c r="CN164" s="31">
        <f>IF(OR(WEEKDAY($AD$7)=1,WEEKDAY($AD$7)=7),"*","")</f>
      </c>
      <c r="CO164" s="31">
        <f>IF($AE$7="","",IF(OR(WEEKDAY($AE$7)=1,WEEKDAY($AE$7)=7),"*",""))</f>
      </c>
      <c r="CP164" s="31" t="str">
        <f>IF($AF$7="","",IF(OR(WEEKDAY($AF$7)=1,WEEKDAY($AF$7)=7),"*",""))</f>
        <v>*</v>
      </c>
      <c r="CQ164" s="31" t="str">
        <f>IF($AG$7="","",IF(OR(WEEKDAY($AG$7)=1,WEEKDAY($AG$7)=7),"*",""))</f>
        <v>*</v>
      </c>
      <c r="CR164" s="31">
        <f>IF($C$7="","",IF(OR(WEEKDAY($C$7)=1,WEEKDAY($C$7)=7),"*",""))</f>
      </c>
      <c r="CS164" s="31" t="str">
        <f>IF($D$7="","",IF(OR(WEEKDAY($D$7)=1,WEEKDAY($D$7)=7),"*",""))</f>
        <v>*</v>
      </c>
      <c r="CT164" s="31" t="s">
        <v>14</v>
      </c>
      <c r="CU164" s="31" t="s">
        <v>14</v>
      </c>
      <c r="CV164" s="31" t="s">
        <v>14</v>
      </c>
      <c r="CW164" s="31" t="s">
        <v>10</v>
      </c>
      <c r="CX164" s="31" t="s">
        <v>10</v>
      </c>
      <c r="CY164" s="31" t="s">
        <v>14</v>
      </c>
      <c r="CZ164" s="31" t="s">
        <v>14</v>
      </c>
      <c r="DA164" s="31" t="s">
        <v>14</v>
      </c>
      <c r="DB164" s="31" t="s">
        <v>14</v>
      </c>
      <c r="DC164" s="31" t="s">
        <v>14</v>
      </c>
      <c r="DD164" s="31" t="s">
        <v>10</v>
      </c>
      <c r="DE164" s="31" t="s">
        <v>10</v>
      </c>
      <c r="DF164" s="31" t="s">
        <v>14</v>
      </c>
      <c r="DG164" s="31" t="s">
        <v>14</v>
      </c>
      <c r="DH164" s="31" t="s">
        <v>14</v>
      </c>
      <c r="DI164" s="31" t="s">
        <v>14</v>
      </c>
      <c r="DJ164" s="31" t="s">
        <v>14</v>
      </c>
      <c r="DK164" s="31" t="s">
        <v>10</v>
      </c>
      <c r="DL164" s="31" t="s">
        <v>10</v>
      </c>
      <c r="DM164" s="31" t="s">
        <v>14</v>
      </c>
      <c r="DN164" s="31" t="s">
        <v>14</v>
      </c>
      <c r="DO164" s="31" t="s">
        <v>14</v>
      </c>
      <c r="DP164" s="31" t="s">
        <v>14</v>
      </c>
      <c r="DQ164" s="31" t="s">
        <v>14</v>
      </c>
      <c r="DR164" s="31" t="s">
        <v>10</v>
      </c>
      <c r="DS164" s="31" t="s">
        <v>10</v>
      </c>
      <c r="DT164" s="31" t="s">
        <v>14</v>
      </c>
      <c r="DU164" s="31" t="s">
        <v>14</v>
      </c>
      <c r="DV164" s="31" t="s">
        <v>14</v>
      </c>
    </row>
    <row r="165" spans="1:126" ht="15" hidden="1" thickBot="1">
      <c r="A165" s="188" t="e">
        <f>IF($E$2="",IF(MONTH(#REF!)=12,DATE(YEAR(#REF!)+1,1,1),DATE(YEAR(#REF!),MONTH(#REF!)+1,DAY(1))),DATE($E$2,CR87+1,1))</f>
        <v>#REF!</v>
      </c>
      <c r="B165" s="46" t="s">
        <v>13</v>
      </c>
      <c r="C165" s="41">
        <f>IF($C$7="","",IF(OR(WEEKDAY($C$7)=1,WEEKDAY($C$7)=7),"*",""))</f>
      </c>
      <c r="D165" s="41" t="str">
        <f>IF($D$7="","",IF(OR(WEEKDAY($D$7)=1,WEEKDAY($D$7)=7),"*",""))</f>
        <v>*</v>
      </c>
      <c r="E165" s="41" t="str">
        <f>IF($E$7="","",IF(OR(WEEKDAY($E$7)=1,WEEKDAY($E$7)=7),"*",""))</f>
        <v>*</v>
      </c>
      <c r="F165" s="41">
        <f>IF($F$7="","",IF(OR(WEEKDAY($F$7)=1,WEEKDAY($F$7)=7),"*",""))</f>
      </c>
      <c r="G165" s="41">
        <f>IF($G$7="","",IF(OR(WEEKDAY($G$7)=1,WEEKDAY($G$7)=7),"*",""))</f>
      </c>
      <c r="H165" s="41">
        <f>IF($H$7="","",IF(OR(WEEKDAY($H$7)=1,WEEKDAY($H$7)=7),"*",""))</f>
      </c>
      <c r="I165" s="41">
        <f>IF(OR(WEEKDAY($I$7)=1,WEEKDAY($I$7)=7),"*","")</f>
      </c>
      <c r="J165" s="41">
        <f>IF(OR(WEEKDAY($J$7)=1,WEEKDAY($J$7)=7),"*","")</f>
      </c>
      <c r="K165" s="41" t="str">
        <f>IF(OR(WEEKDAY($K$7)=1,WEEKDAY($K$7)=7),"*","")</f>
        <v>*</v>
      </c>
      <c r="L165" s="41" t="str">
        <f>IF(OR(WEEKDAY($L$7)=1,WEEKDAY($L$7)=7),"*","")</f>
        <v>*</v>
      </c>
      <c r="M165" s="41">
        <f>IF(OR(WEEKDAY($M$7)=1,WEEKDAY($M$7)=7),"*","")</f>
      </c>
      <c r="N165" s="41">
        <f>IF(OR(WEEKDAY($N$7)=1,WEEKDAY($N$7)=7),"*","")</f>
      </c>
      <c r="O165" s="41">
        <f>IF(OR(WEEKDAY($O$7)=1,WEEKDAY($O$7)=7),"*","")</f>
      </c>
      <c r="P165" s="41">
        <f>IF(OR(WEEKDAY($P$7)=1,WEEKDAY($P$7)=7),"*","")</f>
      </c>
      <c r="Q165" s="41">
        <f>IF(OR(WEEKDAY($Q$7)=1,WEEKDAY($Q$7)=7),"*","")</f>
      </c>
      <c r="R165" s="41" t="str">
        <f>IF(OR(WEEKDAY($R$7)=1,WEEKDAY($R$7)=7),"*","")</f>
        <v>*</v>
      </c>
      <c r="S165" s="41" t="str">
        <f>IF(OR(WEEKDAY($S$7)=1,WEEKDAY($S$7)=7),"*","")</f>
        <v>*</v>
      </c>
      <c r="T165" s="41">
        <f>IF(OR(WEEKDAY($T$7)=1,WEEKDAY($T$7)=7),"*","")</f>
      </c>
      <c r="U165" s="33">
        <f>IF(OR(WEEKDAY($J$7)=1,WEEKDAY($J$7)=7),"*",IF($G$2=2000,"*",""))</f>
      </c>
      <c r="V165" s="41">
        <f>IF(OR(WEEKDAY($V$7)=1,WEEKDAY($V$7)=7),"*","")</f>
      </c>
      <c r="W165" s="41">
        <f>IF(OR(WEEKDAY($W$7)=1,WEEKDAY($W$7)=7),"*","")</f>
      </c>
      <c r="X165" s="41">
        <f>IF(OR(WEEKDAY($X$7)=1,WEEKDAY($X$7)=7),"*","")</f>
      </c>
      <c r="Y165" s="41" t="str">
        <f>IF(OR(WEEKDAY($Y$7)=1,WEEKDAY($Y$7)=7),"*","")</f>
        <v>*</v>
      </c>
      <c r="Z165" s="41" t="str">
        <f>IF(OR(WEEKDAY($Z$7)=1,WEEKDAY($Z$7)=7),"*","")</f>
        <v>*</v>
      </c>
      <c r="AA165" s="41">
        <f>IF(OR(WEEKDAY($AA$7)=1,WEEKDAY($AA$7)=7),"*","")</f>
      </c>
      <c r="AB165" s="41">
        <f>IF(OR(WEEKDAY($AB$7)=1,WEEKDAY($AB$7)=7),"*","")</f>
      </c>
      <c r="AC165" s="41">
        <f>IF(OR(WEEKDAY($AC$7)=1,WEEKDAY($AC$7)=7),"*","")</f>
      </c>
      <c r="AD165" s="41">
        <f>IF(OR(WEEKDAY($AD$7)=1,WEEKDAY($AD$7)=7),"*","")</f>
      </c>
      <c r="AE165" s="41">
        <f>IF($AE$7="","",IF(OR(WEEKDAY($AE$7)=1,WEEKDAY($AE$7)=7),"*",""))</f>
      </c>
      <c r="AF165" s="41" t="str">
        <f>IF($AF$7="","",IF(OR(WEEKDAY($AF$7)=1,WEEKDAY($AF$7)=7),"*",""))</f>
        <v>*</v>
      </c>
      <c r="AG165" s="41" t="str">
        <f>IF($AG$7="","",IF(OR(WEEKDAY($AG$7)=1,WEEKDAY($AG$7)=7),"*",""))</f>
        <v>*</v>
      </c>
      <c r="AH165" s="41">
        <f>IF($C$7="","",IF(OR(WEEKDAY($C$7)=1,WEEKDAY($C$7)=7),"*",""))</f>
      </c>
      <c r="AI165" s="41" t="str">
        <f>IF($D$7="","",IF(OR(WEEKDAY($D$7)=1,WEEKDAY($D$7)=7),"*",""))</f>
        <v>*</v>
      </c>
      <c r="AJ165" s="41" t="str">
        <f>IF($E$7="","",IF(OR(WEEKDAY($E$7)=1,WEEKDAY($E$7)=7),"*",""))</f>
        <v>*</v>
      </c>
      <c r="AK165" s="41">
        <f>IF($F$7="","",IF(OR(WEEKDAY($F$7)=1,WEEKDAY($F$7)=7),"*",""))</f>
      </c>
      <c r="AL165" s="41">
        <f>IF($G$7="","",IF(OR(WEEKDAY($G$7)=1,WEEKDAY($G$7)=7),"*",""))</f>
      </c>
      <c r="AM165" s="41">
        <f>IF($H$7="","",IF(OR(WEEKDAY($H$7)=1,WEEKDAY($H$7)=7),"*",""))</f>
      </c>
      <c r="AN165" s="41">
        <f>IF(OR(WEEKDAY($I$7)=1,WEEKDAY($I$7)=7),"*","")</f>
      </c>
      <c r="AO165" s="41">
        <f>IF(OR(WEEKDAY($J$7)=1,WEEKDAY($J$7)=7),"*","")</f>
      </c>
      <c r="AP165" s="41" t="str">
        <f>IF(OR(WEEKDAY($K$7)=1,WEEKDAY($K$7)=7),"*","")</f>
        <v>*</v>
      </c>
      <c r="AQ165" s="41" t="str">
        <f>IF(OR(WEEKDAY($L$7)=1,WEEKDAY($L$7)=7),"*","")</f>
        <v>*</v>
      </c>
      <c r="AR165" s="41">
        <f>IF(OR(WEEKDAY($M$7)=1,WEEKDAY($M$7)=7),"*","")</f>
      </c>
      <c r="AS165" s="41">
        <f>IF(OR(WEEKDAY($N$7)=1,WEEKDAY($N$7)=7),"*","")</f>
      </c>
      <c r="AT165" s="38" t="str">
        <f>IF($G$2=2000,"Open",IF(OR(WEEKDAY(AT152)=1,WEEKDAY(AT152)=7),"*",""))</f>
        <v>*</v>
      </c>
      <c r="AU165" s="41">
        <f>IF(OR(WEEKDAY($P$7)=1,WEEKDAY($P$7)=7),"*","")</f>
      </c>
      <c r="AV165" s="33">
        <f>IF(OR(WEEKDAY($J$7)=1,WEEKDAY($J$7)=7),"*",IF($G$2=2000,"*",""))</f>
      </c>
      <c r="AW165" s="41" t="str">
        <f>IF(OR(WEEKDAY($R$7)=1,WEEKDAY($R$7)=7),"*","")</f>
        <v>*</v>
      </c>
      <c r="AX165" s="41" t="str">
        <f>IF(OR(WEEKDAY($S$7)=1,WEEKDAY($S$7)=7),"*","")</f>
        <v>*</v>
      </c>
      <c r="AY165" s="41">
        <f>IF(OR(WEEKDAY($T$7)=1,WEEKDAY($T$7)=7),"*","")</f>
      </c>
      <c r="AZ165" s="31">
        <f>IF(OR(WEEKDAY($U$7)=1,WEEKDAY($U$7)=7),"*","")</f>
      </c>
      <c r="BA165" s="31">
        <f>IF(OR(WEEKDAY($V$7)=1,WEEKDAY($V$7)=7),"*","")</f>
      </c>
      <c r="BB165" s="41">
        <f>IF(OR(WEEKDAY($W$7)=1,WEEKDAY($W$7)=7),"*","")</f>
      </c>
      <c r="BC165" s="41">
        <f>IF(OR(WEEKDAY($X$7)=1,WEEKDAY($X$7)=7),"*","")</f>
      </c>
      <c r="BD165" s="41" t="str">
        <f>IF(OR(WEEKDAY($Y$7)=1,WEEKDAY($Y$7)=7),"*","")</f>
        <v>*</v>
      </c>
      <c r="BE165" s="41" t="str">
        <f>IF(OR(WEEKDAY($Z$7)=1,WEEKDAY($Z$7)=7),"*","")</f>
        <v>*</v>
      </c>
      <c r="BF165" s="41">
        <f>IF(OR(WEEKDAY($AA$7)=1,WEEKDAY($AA$7)=7),"*","")</f>
      </c>
      <c r="BG165" s="41">
        <f>IF(OR(WEEKDAY($AB$7)=1,WEEKDAY($AB$7)=7),"*","")</f>
      </c>
      <c r="BH165" s="41">
        <f>IF(OR(WEEKDAY($AC$7)=1,WEEKDAY($AC$7)=7),"*","")</f>
      </c>
      <c r="BI165" s="41">
        <f>IF(OR(WEEKDAY($AD$7)=1,WEEKDAY($AD$7)=7),"*","")</f>
      </c>
      <c r="BJ165" s="41">
        <f>IF($AE$7="","",IF(OR(WEEKDAY($AE$7)=1,WEEKDAY($AE$7)=7),"*",""))</f>
      </c>
      <c r="BK165" s="41" t="str">
        <f>IF($AF$7="","",IF(OR(WEEKDAY($AF$7)=1,WEEKDAY($AF$7)=7),"*",""))</f>
        <v>*</v>
      </c>
      <c r="BL165" s="41" t="str">
        <f>IF($AG$7="","",IF(OR(WEEKDAY($AG$7)=1,WEEKDAY($AG$7)=7),"*",""))</f>
        <v>*</v>
      </c>
      <c r="BM165" s="41">
        <f>IF($C$7="","",IF(OR(WEEKDAY($C$7)=1,WEEKDAY($C$7)=7),"*",""))</f>
      </c>
      <c r="BN165" s="41" t="str">
        <f>IF($D$7="","",IF(OR(WEEKDAY($D$7)=1,WEEKDAY($D$7)=7),"*",""))</f>
        <v>*</v>
      </c>
      <c r="BO165" s="41" t="str">
        <f>IF($E$7="","",IF(OR(WEEKDAY($E$7)=1,WEEKDAY($E$7)=7),"*",""))</f>
        <v>*</v>
      </c>
      <c r="BP165" s="41">
        <f>IF($F$7="","",IF(OR(WEEKDAY($F$7)=1,WEEKDAY($F$7)=7),"*",""))</f>
      </c>
      <c r="BQ165" s="33">
        <f>IF(OR(WEEKDAY($J$7)=1,WEEKDAY($J$7)=7),"*",IF($G$2=2000,"*",""))</f>
      </c>
      <c r="BR165" s="41">
        <f>IF($H$7="","",IF(OR(WEEKDAY($H$7)=1,WEEKDAY($H$7)=7),"*",""))</f>
      </c>
      <c r="BS165" s="41">
        <f>IF(OR(WEEKDAY($I$7)=1,WEEKDAY($I$7)=7),"*","")</f>
      </c>
      <c r="BT165" s="41">
        <f>IF(OR(WEEKDAY($J$7)=1,WEEKDAY($J$7)=7),"*","")</f>
      </c>
      <c r="BU165" s="41" t="str">
        <f>IF(OR(WEEKDAY($K$7)=1,WEEKDAY($K$7)=7),"*","")</f>
        <v>*</v>
      </c>
      <c r="BV165" s="41" t="str">
        <f>IF(OR(WEEKDAY($L$7)=1,WEEKDAY($L$7)=7),"*","")</f>
        <v>*</v>
      </c>
      <c r="BW165" s="41">
        <f>IF(OR(WEEKDAY($M$7)=1,WEEKDAY($M$7)=7),"*","")</f>
      </c>
      <c r="BX165" s="41">
        <f>IF(OR(WEEKDAY($N$7)=1,WEEKDAY($N$7)=7),"*","")</f>
      </c>
      <c r="BY165" s="41">
        <f>IF(OR(WEEKDAY($O$7)=1,WEEKDAY($O$7)=7),"*","")</f>
      </c>
      <c r="BZ165" s="41">
        <f>IF(OR(WEEKDAY($P$7)=1,WEEKDAY($P$7)=7),"*","")</f>
      </c>
      <c r="CA165" s="41">
        <f>IF(OR(WEEKDAY($Q$7)=1,WEEKDAY($Q$7)=7),"*","")</f>
      </c>
      <c r="CB165" s="41" t="str">
        <f>IF(OR(WEEKDAY($R$7)=1,WEEKDAY($R$7)=7),"*","")</f>
        <v>*</v>
      </c>
      <c r="CC165" s="41" t="str">
        <f>IF(OR(WEEKDAY($S$7)=1,WEEKDAY($S$7)=7),"*","")</f>
        <v>*</v>
      </c>
      <c r="CD165" s="41">
        <f>IF(OR(WEEKDAY($T$7)=1,WEEKDAY($T$7)=7),"*","")</f>
      </c>
      <c r="CE165" s="31">
        <f>IF(OR(WEEKDAY($U$7)=1,WEEKDAY($U$7)=7),"*","")</f>
      </c>
      <c r="CF165" s="38" t="str">
        <f>IF($G$2=2000,"Open",IF(OR(WEEKDAY(CF152)=1,WEEKDAY(CF152)=7),"*",""))</f>
        <v>*</v>
      </c>
      <c r="CG165" s="41">
        <f>IF(OR(WEEKDAY($W$7)=1,WEEKDAY($W$7)=7),"*","")</f>
      </c>
      <c r="CH165" s="41">
        <f>IF(OR(WEEKDAY($X$7)=1,WEEKDAY($X$7)=7),"*","")</f>
      </c>
      <c r="CI165" s="41" t="str">
        <f>IF(OR(WEEKDAY($Y$7)=1,WEEKDAY($Y$7)=7),"*","")</f>
        <v>*</v>
      </c>
      <c r="CJ165" s="41" t="str">
        <f>IF(OR(WEEKDAY($Z$7)=1,WEEKDAY($Z$7)=7),"*","")</f>
        <v>*</v>
      </c>
      <c r="CK165" s="41">
        <f>IF(OR(WEEKDAY($AA$7)=1,WEEKDAY($AA$7)=7),"*","")</f>
      </c>
      <c r="CL165" s="41">
        <f>IF(OR(WEEKDAY($AB$7)=1,WEEKDAY($AB$7)=7),"*","")</f>
      </c>
      <c r="CM165" s="41">
        <f>IF(OR(WEEKDAY($AC$7)=1,WEEKDAY($AC$7)=7),"*","")</f>
      </c>
      <c r="CN165" s="41">
        <f>IF(OR(WEEKDAY($AD$7)=1,WEEKDAY($AD$7)=7),"*","")</f>
      </c>
      <c r="CO165" s="41">
        <f>IF($AE$7="","",IF(OR(WEEKDAY($AE$7)=1,WEEKDAY($AE$7)=7),"*",""))</f>
      </c>
      <c r="CP165" s="41" t="str">
        <f>IF($AF$7="","",IF(OR(WEEKDAY($AF$7)=1,WEEKDAY($AF$7)=7),"*",""))</f>
        <v>*</v>
      </c>
      <c r="CQ165" s="41" t="str">
        <f>IF($AG$7="","",IF(OR(WEEKDAY($AG$7)=1,WEEKDAY($AG$7)=7),"*",""))</f>
        <v>*</v>
      </c>
      <c r="CR165" s="41">
        <f>IF($C$7="","",IF(OR(WEEKDAY($C$7)=1,WEEKDAY($C$7)=7),"*",""))</f>
      </c>
      <c r="CS165" s="41" t="str">
        <f>IF($D$7="","",IF(OR(WEEKDAY($D$7)=1,WEEKDAY($D$7)=7),"*",""))</f>
        <v>*</v>
      </c>
      <c r="CT165" s="41" t="s">
        <v>14</v>
      </c>
      <c r="CU165" s="41" t="s">
        <v>14</v>
      </c>
      <c r="CV165" s="41" t="s">
        <v>14</v>
      </c>
      <c r="CW165" s="41" t="s">
        <v>10</v>
      </c>
      <c r="CX165" s="41" t="s">
        <v>10</v>
      </c>
      <c r="CY165" s="41" t="s">
        <v>14</v>
      </c>
      <c r="CZ165" s="41" t="s">
        <v>14</v>
      </c>
      <c r="DA165" s="41" t="s">
        <v>14</v>
      </c>
      <c r="DB165" s="41" t="s">
        <v>14</v>
      </c>
      <c r="DC165" s="41" t="s">
        <v>14</v>
      </c>
      <c r="DD165" s="41" t="s">
        <v>10</v>
      </c>
      <c r="DE165" s="41" t="s">
        <v>10</v>
      </c>
      <c r="DF165" s="41" t="s">
        <v>14</v>
      </c>
      <c r="DG165" s="41" t="s">
        <v>14</v>
      </c>
      <c r="DH165" s="41" t="s">
        <v>14</v>
      </c>
      <c r="DI165" s="41" t="s">
        <v>14</v>
      </c>
      <c r="DJ165" s="41" t="s">
        <v>14</v>
      </c>
      <c r="DK165" s="41" t="s">
        <v>10</v>
      </c>
      <c r="DL165" s="41" t="s">
        <v>10</v>
      </c>
      <c r="DM165" s="41" t="s">
        <v>14</v>
      </c>
      <c r="DN165" s="41" t="s">
        <v>14</v>
      </c>
      <c r="DO165" s="41" t="s">
        <v>14</v>
      </c>
      <c r="DP165" s="41" t="s">
        <v>14</v>
      </c>
      <c r="DQ165" s="41" t="s">
        <v>14</v>
      </c>
      <c r="DR165" s="41" t="s">
        <v>10</v>
      </c>
      <c r="DS165" s="41" t="s">
        <v>10</v>
      </c>
      <c r="DT165" s="41" t="s">
        <v>14</v>
      </c>
      <c r="DU165" s="41" t="s">
        <v>14</v>
      </c>
      <c r="DV165" s="32">
        <f>IF($G$2=1999,"*","")</f>
      </c>
    </row>
    <row r="166" spans="1:33" ht="14.25" hidden="1" thickTop="1">
      <c r="A166" s="58">
        <f ca="1">TODAY()</f>
        <v>42718</v>
      </c>
      <c r="B166" s="4"/>
      <c r="C166" s="190">
        <v>1</v>
      </c>
      <c r="D166" s="190"/>
      <c r="E166" s="190"/>
      <c r="F166" s="190"/>
      <c r="G166" s="190"/>
      <c r="H166" s="190"/>
      <c r="I166" s="191"/>
      <c r="J166" s="190">
        <v>2</v>
      </c>
      <c r="K166" s="190"/>
      <c r="L166" s="190"/>
      <c r="M166" s="190"/>
      <c r="N166" s="190"/>
      <c r="O166" s="190"/>
      <c r="P166" s="191"/>
      <c r="Q166" s="181">
        <v>3</v>
      </c>
      <c r="R166" s="182"/>
      <c r="S166" s="182"/>
      <c r="T166" s="182"/>
      <c r="U166" s="182"/>
      <c r="V166" s="182"/>
      <c r="W166" s="183"/>
      <c r="X166" s="181">
        <v>4</v>
      </c>
      <c r="Y166" s="182"/>
      <c r="Z166" s="182"/>
      <c r="AA166" s="182"/>
      <c r="AB166" s="182"/>
      <c r="AC166" s="182"/>
      <c r="AD166" s="183"/>
      <c r="AE166" s="181">
        <v>5</v>
      </c>
      <c r="AF166" s="182"/>
      <c r="AG166" s="182"/>
    </row>
    <row r="167" spans="1:2" ht="12.75" hidden="1">
      <c r="A167" s="187">
        <f>IF($G$2="",IF(MONTH($A$2)=12,DATE(YEAR($A$2)+1,1,1),DATE(YEAR($A$2),MONTH($A$2)+9,DAY(1))),DATE($G$2,$J$2+9,1))</f>
        <v>42644</v>
      </c>
      <c r="B167"/>
    </row>
    <row r="168" spans="1:2" ht="12.75" hidden="1">
      <c r="A168" s="188" t="e">
        <f>IF($E$2="",IF(MONTH(#REF!)=12,DATE(YEAR(#REF!)+1,1,1),DATE(YEAR(#REF!),MONTH(#REF!)+1,DAY(1))),DATE($E$2,#REF!+1,1))</f>
        <v>#REF!</v>
      </c>
      <c r="B168"/>
    </row>
    <row r="169" spans="1:2" ht="12.75" hidden="1">
      <c r="A169" s="188" t="e">
        <f>IF($E$2="",IF(MONTH(#REF!)=12,DATE(YEAR(#REF!)+1,1,1),DATE(YEAR(#REF!),MONTH(#REF!)+1,DAY(1))),DATE($E$2,CR91+1,1))</f>
        <v>#REF!</v>
      </c>
      <c r="B169"/>
    </row>
    <row r="170" spans="1:2" ht="12.75" hidden="1">
      <c r="A170" s="188" t="e">
        <f>IF($E$2="",IF(MONTH(#REF!)=12,DATE(YEAR(#REF!)+1,1,1),DATE(YEAR(#REF!),MONTH(#REF!)+1,DAY(1))),DATE($E$2,CR92+1,1))</f>
        <v>#REF!</v>
      </c>
      <c r="B170"/>
    </row>
    <row r="171" spans="1:2" ht="12.75" hidden="1">
      <c r="A171" s="188" t="e">
        <f>IF($E$2="",IF(MONTH(#REF!)=12,DATE(YEAR(#REF!)+1,1,1),DATE(YEAR(#REF!),MONTH(#REF!)+1,DAY(1))),DATE($E$2,CR93+1,1))</f>
        <v>#REF!</v>
      </c>
      <c r="B171"/>
    </row>
    <row r="172" spans="1:2" ht="12.75" hidden="1">
      <c r="A172" s="188" t="e">
        <f>IF($E$2="",IF(MONTH(#REF!)=12,DATE(YEAR(#REF!)+1,1,1),DATE(YEAR(#REF!),MONTH(#REF!)+1,DAY(1))),DATE($E$2,C148+1,1))</f>
        <v>#REF!</v>
      </c>
      <c r="B172"/>
    </row>
    <row r="173" spans="1:2" ht="12.75" hidden="1">
      <c r="A173" s="188" t="e">
        <f>IF($E$2="",IF(MONTH(#REF!)=12,DATE(YEAR(#REF!)+1,1,1),DATE(YEAR(#REF!),MONTH(#REF!)+1,DAY(1))),DATE($E$2,C149+1,1))</f>
        <v>#REF!</v>
      </c>
      <c r="B173"/>
    </row>
    <row r="174" spans="1:2" ht="12.75" hidden="1">
      <c r="A174" s="188" t="e">
        <f>IF($E$2="",IF(MONTH(#REF!)=12,DATE(YEAR(#REF!)+1,1,1),DATE(YEAR(#REF!),MONTH(#REF!)+1,DAY(1))),DATE($E$2,C150+1,1))</f>
        <v>#REF!</v>
      </c>
      <c r="B174"/>
    </row>
    <row r="175" spans="1:2" ht="12.75" hidden="1">
      <c r="A175" s="188" t="e">
        <f>IF($E$2="",IF(MONTH(#REF!)=12,DATE(YEAR(#REF!)+1,1,1),DATE(YEAR(#REF!),MONTH(#REF!)+1,DAY(1))),DATE($E$2,C151+1,1))</f>
        <v>#REF!</v>
      </c>
      <c r="B175"/>
    </row>
    <row r="176" spans="1:2" ht="12.75" hidden="1">
      <c r="A176" s="188" t="e">
        <f>IF($E$2="",IF(MONTH(#REF!)=12,DATE(YEAR(#REF!)+1,1,1),DATE(YEAR(#REF!),MONTH(#REF!)+1,DAY(1))),DATE($E$2,C152+1,1))</f>
        <v>#REF!</v>
      </c>
      <c r="B176"/>
    </row>
    <row r="177" spans="1:2" ht="12.75" hidden="1">
      <c r="A177" s="188" t="e">
        <f>IF($E$2="",IF(MONTH(#REF!)=12,DATE(YEAR(#REF!)+1,1,1),DATE(YEAR(#REF!),MONTH(#REF!)+1,DAY(1))),DATE($E$2,C153+1,1))</f>
        <v>#REF!</v>
      </c>
      <c r="B177"/>
    </row>
    <row r="178" spans="1:2" ht="12.75" hidden="1">
      <c r="A178" s="188" t="e">
        <f>IF($E$2="",IF(MONTH(#REF!)=12,DATE(YEAR(#REF!)+1,1,1),DATE(YEAR(#REF!),MONTH(#REF!)+1,DAY(1))),DATE($E$2,C154+1,1))</f>
        <v>#REF!</v>
      </c>
      <c r="B178"/>
    </row>
    <row r="179" spans="1:2" ht="12.75" hidden="1">
      <c r="A179" s="188" t="e">
        <f>IF($E$2="",IF(MONTH(#REF!)=12,DATE(YEAR(#REF!)+1,1,1),DATE(YEAR(#REF!),MONTH(#REF!)+1,DAY(1))),DATE($E$2,C155+1,1))</f>
        <v>#REF!</v>
      </c>
      <c r="B179"/>
    </row>
    <row r="180" spans="1:2" ht="12.75" hidden="1">
      <c r="A180" s="188" t="e">
        <f>IF($E$2="",IF(MONTH(#REF!)=12,DATE(YEAR(#REF!)+1,1,1),DATE(YEAR(#REF!),MONTH(#REF!)+1,DAY(1))),DATE($E$2,C156+1,1))</f>
        <v>#REF!</v>
      </c>
      <c r="B180"/>
    </row>
    <row r="181" spans="1:2" ht="12.75" hidden="1">
      <c r="A181" s="188" t="e">
        <f>IF($E$2="",IF(MONTH(#REF!)=12,DATE(YEAR(#REF!)+1,1,1),DATE(YEAR(#REF!),MONTH(#REF!)+1,DAY(1))),DATE($E$2,C157+1,1))</f>
        <v>#REF!</v>
      </c>
      <c r="B181"/>
    </row>
    <row r="182" spans="1:2" ht="12.75" hidden="1">
      <c r="A182" s="188" t="e">
        <f>IF($E$2="",IF(MONTH(#REF!)=12,DATE(YEAR(#REF!)+1,1,1),DATE(YEAR(#REF!),MONTH(#REF!)+1,DAY(1))),DATE($E$2,C158+1,1))</f>
        <v>#REF!</v>
      </c>
      <c r="B182"/>
    </row>
    <row r="183" spans="1:2" ht="13.5" hidden="1" thickBot="1">
      <c r="A183" s="189" t="e">
        <f>IF($E$2="",IF(MONTH(#REF!)=12,DATE(YEAR(#REF!)+1,1,1),DATE(YEAR(#REF!),MONTH(#REF!)+1,DAY(1))),DATE($E$2,C159+1,1))</f>
        <v>#REF!</v>
      </c>
      <c r="B183"/>
    </row>
    <row r="184" spans="1:33" ht="14.25" hidden="1" thickTop="1">
      <c r="A184" s="13">
        <f ca="1">TODAY()</f>
        <v>42718</v>
      </c>
      <c r="B184"/>
      <c r="C184" s="190">
        <v>1</v>
      </c>
      <c r="D184" s="190"/>
      <c r="E184" s="190"/>
      <c r="F184" s="190"/>
      <c r="G184" s="190"/>
      <c r="H184" s="190"/>
      <c r="I184" s="191"/>
      <c r="J184" s="190">
        <v>2</v>
      </c>
      <c r="K184" s="190"/>
      <c r="L184" s="190"/>
      <c r="M184" s="190"/>
      <c r="N184" s="190"/>
      <c r="O184" s="190"/>
      <c r="P184" s="191"/>
      <c r="Q184" s="181">
        <v>3</v>
      </c>
      <c r="R184" s="182"/>
      <c r="S184" s="182"/>
      <c r="T184" s="182"/>
      <c r="U184" s="182"/>
      <c r="V184" s="182"/>
      <c r="W184" s="183"/>
      <c r="X184" s="181">
        <v>4</v>
      </c>
      <c r="Y184" s="182"/>
      <c r="Z184" s="182"/>
      <c r="AA184" s="182"/>
      <c r="AB184" s="182"/>
      <c r="AC184" s="182"/>
      <c r="AD184" s="183"/>
      <c r="AE184" s="181">
        <v>5</v>
      </c>
      <c r="AF184" s="182"/>
      <c r="AG184" s="182"/>
    </row>
    <row r="185" spans="1:2" ht="12.75" hidden="1">
      <c r="A185" s="187">
        <f>IF($G$2="",IF(MONTH($A$2)=12,DATE(YEAR($A$2)+1,1,1),DATE(YEAR($A$2),MONTH($A$2)+10,DAY(1))),DATE($G$2,$J$2+10,1))</f>
        <v>42675</v>
      </c>
      <c r="B185"/>
    </row>
    <row r="186" spans="1:2" ht="12.75" hidden="1">
      <c r="A186" s="188" t="e">
        <f>IF($E$2="",IF(MONTH(#REF!)=12,DATE(YEAR(#REF!)+1,1,1),DATE(YEAR(#REF!),MONTH(#REF!)+1,DAY(1))),DATE($E$2,#REF!+1,1))</f>
        <v>#REF!</v>
      </c>
      <c r="B186"/>
    </row>
    <row r="187" spans="1:2" ht="12.75" hidden="1">
      <c r="A187" s="188" t="e">
        <f>IF($E$2="",IF(MONTH(#REF!)=12,DATE(YEAR(#REF!)+1,1,1),DATE(YEAR(#REF!),MONTH(#REF!)+1,DAY(1))),DATE($E$2,C163+1,1))</f>
        <v>#REF!</v>
      </c>
      <c r="B187"/>
    </row>
    <row r="188" spans="1:2" ht="12.75" hidden="1">
      <c r="A188" s="188" t="e">
        <f>IF($E$2="",IF(MONTH(#REF!)=12,DATE(YEAR(#REF!)+1,1,1),DATE(YEAR(#REF!),MONTH(#REF!)+1,DAY(1))),DATE($E$2,C164+1,1))</f>
        <v>#REF!</v>
      </c>
      <c r="B188"/>
    </row>
    <row r="189" spans="1:2" ht="12.75" hidden="1">
      <c r="A189" s="188" t="e">
        <f>IF($E$2="",IF(MONTH(#REF!)=12,DATE(YEAR(#REF!)+1,1,1),DATE(YEAR(#REF!),MONTH(#REF!)+1,DAY(1))),DATE($E$2,C165+1,1))</f>
        <v>#REF!</v>
      </c>
      <c r="B189"/>
    </row>
    <row r="190" spans="1:2" ht="12.75" hidden="1">
      <c r="A190" s="188" t="e">
        <f>IF($E$2="",IF(MONTH(#REF!)=12,DATE(YEAR(#REF!)+1,1,1),DATE(YEAR(#REF!),MONTH(#REF!)+1,DAY(1))),DATE($E$2,C166+1,1))</f>
        <v>#REF!</v>
      </c>
      <c r="B190"/>
    </row>
    <row r="191" spans="1:2" ht="12.75" hidden="1">
      <c r="A191" s="188" t="e">
        <f>IF($E$2="",IF(MONTH(#REF!)=12,DATE(YEAR(#REF!)+1,1,1),DATE(YEAR(#REF!),MONTH(#REF!)+1,DAY(1))),DATE($E$2,AH149+1,1))</f>
        <v>#REF!</v>
      </c>
      <c r="B191"/>
    </row>
    <row r="192" spans="1:2" ht="12.75" hidden="1">
      <c r="A192" s="188" t="e">
        <f>IF($E$2="",IF(MONTH(#REF!)=12,DATE(YEAR(#REF!)+1,1,1),DATE(YEAR(#REF!),MONTH(#REF!)+1,DAY(1))),DATE($E$2,AH150+1,1))</f>
        <v>#REF!</v>
      </c>
      <c r="B192"/>
    </row>
    <row r="193" spans="1:2" ht="12.75" hidden="1">
      <c r="A193" s="188" t="e">
        <f>IF($E$2="",IF(MONTH(#REF!)=12,DATE(YEAR(#REF!)+1,1,1),DATE(YEAR(#REF!),MONTH(#REF!)+1,DAY(1))),DATE($E$2,AH151+1,1))</f>
        <v>#REF!</v>
      </c>
      <c r="B193"/>
    </row>
    <row r="194" spans="1:2" ht="12.75" hidden="1">
      <c r="A194" s="188" t="e">
        <f>IF($E$2="",IF(MONTH(#REF!)=12,DATE(YEAR(#REF!)+1,1,1),DATE(YEAR(#REF!),MONTH(#REF!)+1,DAY(1))),DATE($E$2,AH152+1,1))</f>
        <v>#REF!</v>
      </c>
      <c r="B194"/>
    </row>
    <row r="195" spans="1:2" ht="12.75" hidden="1">
      <c r="A195" s="188" t="e">
        <f>IF($E$2="",IF(MONTH(#REF!)=12,DATE(YEAR(#REF!)+1,1,1),DATE(YEAR(#REF!),MONTH(#REF!)+1,DAY(1))),DATE($E$2,AH153+1,1))</f>
        <v>#REF!</v>
      </c>
      <c r="B195"/>
    </row>
    <row r="196" spans="1:2" ht="12.75" hidden="1">
      <c r="A196" s="188" t="e">
        <f>IF($E$2="",IF(MONTH(#REF!)=12,DATE(YEAR(#REF!)+1,1,1),DATE(YEAR(#REF!),MONTH(#REF!)+1,DAY(1))),DATE($E$2,AH154+1,1))</f>
        <v>#REF!</v>
      </c>
      <c r="B196"/>
    </row>
    <row r="197" spans="1:2" ht="12.75" hidden="1">
      <c r="A197" s="188" t="e">
        <f>IF($E$2="",IF(MONTH(#REF!)=12,DATE(YEAR(#REF!)+1,1,1),DATE(YEAR(#REF!),MONTH(#REF!)+1,DAY(1))),DATE($E$2,AH155+1,1))</f>
        <v>#REF!</v>
      </c>
      <c r="B197"/>
    </row>
    <row r="198" spans="1:2" ht="12.75" hidden="1">
      <c r="A198" s="188" t="e">
        <f>IF($E$2="",IF(MONTH(#REF!)=12,DATE(YEAR(#REF!)+1,1,1),DATE(YEAR(#REF!),MONTH(#REF!)+1,DAY(1))),DATE($E$2,AH156+1,1))</f>
        <v>#REF!</v>
      </c>
      <c r="B198"/>
    </row>
    <row r="199" spans="1:2" ht="12.75" hidden="1">
      <c r="A199" s="188" t="e">
        <f>IF($E$2="",IF(MONTH(#REF!)=12,DATE(YEAR(#REF!)+1,1,1),DATE(YEAR(#REF!),MONTH(#REF!)+1,DAY(1))),DATE($E$2,AH157+1,1))</f>
        <v>#REF!</v>
      </c>
      <c r="B199"/>
    </row>
    <row r="200" spans="1:2" ht="12.75" hidden="1">
      <c r="A200" s="188" t="e">
        <f>IF($E$2="",IF(MONTH(#REF!)=12,DATE(YEAR(#REF!)+1,1,1),DATE(YEAR(#REF!),MONTH(#REF!)+1,DAY(1))),DATE($E$2,AH158+1,1))</f>
        <v>#REF!</v>
      </c>
      <c r="B200"/>
    </row>
    <row r="201" spans="1:2" ht="13.5" hidden="1" thickBot="1">
      <c r="A201" s="189" t="e">
        <f>IF($E$2="",IF(MONTH(#REF!)=12,DATE(YEAR(#REF!)+1,1,1),DATE(YEAR(#REF!),MONTH(#REF!)+1,DAY(1))),DATE($E$2,AH159+1,1))</f>
        <v>#REF!</v>
      </c>
      <c r="B201"/>
    </row>
    <row r="202" spans="1:33" ht="14.25" hidden="1" thickTop="1">
      <c r="A202" s="13">
        <f ca="1">TODAY()</f>
        <v>42718</v>
      </c>
      <c r="B202"/>
      <c r="C202" s="190">
        <v>1</v>
      </c>
      <c r="D202" s="190"/>
      <c r="E202" s="190"/>
      <c r="F202" s="190"/>
      <c r="G202" s="190"/>
      <c r="H202" s="190"/>
      <c r="I202" s="191"/>
      <c r="J202" s="190">
        <v>2</v>
      </c>
      <c r="K202" s="190"/>
      <c r="L202" s="190"/>
      <c r="M202" s="190"/>
      <c r="N202" s="190"/>
      <c r="O202" s="190"/>
      <c r="P202" s="191"/>
      <c r="Q202" s="181">
        <v>3</v>
      </c>
      <c r="R202" s="182"/>
      <c r="S202" s="182"/>
      <c r="T202" s="182"/>
      <c r="U202" s="182"/>
      <c r="V202" s="182"/>
      <c r="W202" s="183"/>
      <c r="X202" s="181">
        <v>4</v>
      </c>
      <c r="Y202" s="182"/>
      <c r="Z202" s="182"/>
      <c r="AA202" s="182"/>
      <c r="AB202" s="182"/>
      <c r="AC202" s="182"/>
      <c r="AD202" s="183"/>
      <c r="AE202" s="181">
        <v>5</v>
      </c>
      <c r="AF202" s="182"/>
      <c r="AG202" s="182"/>
    </row>
    <row r="203" spans="1:2" ht="12.75" hidden="1">
      <c r="A203" s="187">
        <f>IF($G$2="",IF(MONTH($A$2)=12,DATE(YEAR($A$2)+1,1,1),DATE(YEAR($A$2),MONTH($A$2)+11,DAY(1))),DATE($G$2,$J$2+11,1))</f>
        <v>42705</v>
      </c>
      <c r="B203"/>
    </row>
    <row r="204" spans="1:2" ht="12.75" hidden="1">
      <c r="A204" s="188" t="e">
        <f>IF($E$2="",IF(MONTH(#REF!)=12,DATE(YEAR(#REF!)+1,1,1),DATE(YEAR(#REF!),MONTH(#REF!)+1,DAY(1))),DATE($E$2,#REF!+1,1))</f>
        <v>#REF!</v>
      </c>
      <c r="B204"/>
    </row>
    <row r="205" spans="1:2" ht="12.75" hidden="1">
      <c r="A205" s="188" t="e">
        <f>IF($E$2="",IF(MONTH(#REF!)=12,DATE(YEAR(#REF!)+1,1,1),DATE(YEAR(#REF!),MONTH(#REF!)+1,DAY(1))),DATE($E$2,AH163+1,1))</f>
        <v>#REF!</v>
      </c>
      <c r="B205"/>
    </row>
    <row r="206" spans="1:2" ht="12.75" hidden="1">
      <c r="A206" s="188" t="e">
        <f>IF($E$2="",IF(MONTH(#REF!)=12,DATE(YEAR(#REF!)+1,1,1),DATE(YEAR(#REF!),MONTH(#REF!)+1,DAY(1))),DATE($E$2,AH164+1,1))</f>
        <v>#REF!</v>
      </c>
      <c r="B206"/>
    </row>
    <row r="207" spans="1:2" ht="12.75" hidden="1">
      <c r="A207" s="188" t="e">
        <f>IF($E$2="",IF(MONTH(#REF!)=12,DATE(YEAR(#REF!)+1,1,1),DATE(YEAR(#REF!),MONTH(#REF!)+1,DAY(1))),DATE($E$2,AH165+1,1))</f>
        <v>#REF!</v>
      </c>
      <c r="B207"/>
    </row>
    <row r="208" spans="1:2" ht="12.75" hidden="1">
      <c r="A208" s="188" t="e">
        <f>IF($E$2="",IF(MONTH(#REF!)=12,DATE(YEAR(#REF!)+1,1,1),DATE(YEAR(#REF!),MONTH(#REF!)+1,DAY(1))),DATE($E$2,C184+1,1))</f>
        <v>#REF!</v>
      </c>
      <c r="B208"/>
    </row>
    <row r="209" spans="1:2" ht="12.75" hidden="1">
      <c r="A209" s="188" t="e">
        <f>IF($E$2="",IF(MONTH(#REF!)=12,DATE(YEAR(#REF!)+1,1,1),DATE(YEAR(#REF!),MONTH(#REF!)+1,DAY(1))),DATE($E$2,BM149+1,1))</f>
        <v>#REF!</v>
      </c>
      <c r="B209"/>
    </row>
    <row r="210" spans="1:2" ht="12.75" hidden="1">
      <c r="A210" s="188" t="e">
        <f>IF($E$2="",IF(MONTH(#REF!)=12,DATE(YEAR(#REF!)+1,1,1),DATE(YEAR(#REF!),MONTH(#REF!)+1,DAY(1))),DATE($E$2,BM150+1,1))</f>
        <v>#REF!</v>
      </c>
      <c r="B210"/>
    </row>
    <row r="211" spans="1:2" ht="12.75" hidden="1">
      <c r="A211" s="188" t="e">
        <f>IF($E$2="",IF(MONTH(#REF!)=12,DATE(YEAR(#REF!)+1,1,1),DATE(YEAR(#REF!),MONTH(#REF!)+1,DAY(1))),DATE($E$2,BM151+1,1))</f>
        <v>#REF!</v>
      </c>
      <c r="B211"/>
    </row>
    <row r="212" spans="1:2" ht="12.75" hidden="1">
      <c r="A212" s="188" t="e">
        <f>IF($E$2="",IF(MONTH(#REF!)=12,DATE(YEAR(#REF!)+1,1,1),DATE(YEAR(#REF!),MONTH(#REF!)+1,DAY(1))),DATE($E$2,BM152+1,1))</f>
        <v>#REF!</v>
      </c>
      <c r="B212"/>
    </row>
    <row r="213" spans="1:2" ht="12.75" hidden="1">
      <c r="A213" s="188" t="e">
        <f>IF($E$2="",IF(MONTH(#REF!)=12,DATE(YEAR(#REF!)+1,1,1),DATE(YEAR(#REF!),MONTH(#REF!)+1,DAY(1))),DATE($E$2,BM153+1,1))</f>
        <v>#REF!</v>
      </c>
      <c r="B213"/>
    </row>
    <row r="214" spans="1:2" ht="12.75" hidden="1">
      <c r="A214" s="188" t="e">
        <f>IF($E$2="",IF(MONTH(#REF!)=12,DATE(YEAR(#REF!)+1,1,1),DATE(YEAR(#REF!),MONTH(#REF!)+1,DAY(1))),DATE($E$2,BM154+1,1))</f>
        <v>#REF!</v>
      </c>
      <c r="B214"/>
    </row>
    <row r="215" spans="1:2" ht="12.75" hidden="1">
      <c r="A215" s="188" t="e">
        <f>IF($E$2="",IF(MONTH(#REF!)=12,DATE(YEAR(#REF!)+1,1,1),DATE(YEAR(#REF!),MONTH(#REF!)+1,DAY(1))),DATE($E$2,BM155+1,1))</f>
        <v>#REF!</v>
      </c>
      <c r="B215"/>
    </row>
    <row r="216" spans="1:2" ht="12.75" hidden="1">
      <c r="A216" s="188" t="e">
        <f>IF($E$2="",IF(MONTH(#REF!)=12,DATE(YEAR(#REF!)+1,1,1),DATE(YEAR(#REF!),MONTH(#REF!)+1,DAY(1))),DATE($E$2,BM156+1,1))</f>
        <v>#REF!</v>
      </c>
      <c r="B216"/>
    </row>
    <row r="217" spans="1:2" ht="12.75" hidden="1">
      <c r="A217" s="188" t="e">
        <f>IF($E$2="",IF(MONTH(#REF!)=12,DATE(YEAR(#REF!)+1,1,1),DATE(YEAR(#REF!),MONTH(#REF!)+1,DAY(1))),DATE($E$2,BM157+1,1))</f>
        <v>#REF!</v>
      </c>
      <c r="B217"/>
    </row>
    <row r="218" spans="1:2" ht="12.75" hidden="1">
      <c r="A218" s="188" t="e">
        <f>IF($E$2="",IF(MONTH(#REF!)=12,DATE(YEAR(#REF!)+1,1,1),DATE(YEAR(#REF!),MONTH(#REF!)+1,DAY(1))),DATE($E$2,BM158+1,1))</f>
        <v>#REF!</v>
      </c>
      <c r="B218"/>
    </row>
    <row r="219" spans="1:2" ht="13.5" hidden="1" thickBot="1">
      <c r="A219" s="189" t="e">
        <f>IF($E$2="",IF(MONTH(#REF!)=12,DATE(YEAR(#REF!)+1,1,1),DATE(YEAR(#REF!),MONTH(#REF!)+1,DAY(1))),DATE($E$2,BM159+1,1))</f>
        <v>#REF!</v>
      </c>
      <c r="B219"/>
    </row>
    <row r="220" ht="13.5" hidden="1" thickTop="1">
      <c r="B220"/>
    </row>
    <row r="221" ht="12.75" hidden="1">
      <c r="B221"/>
    </row>
    <row r="222" ht="12.75" hidden="1">
      <c r="B222"/>
    </row>
    <row r="223" ht="12.75" hidden="1">
      <c r="B223"/>
    </row>
    <row r="224" ht="12.75" hidden="1">
      <c r="B224"/>
    </row>
    <row r="225" ht="12.75" hidden="1">
      <c r="B225"/>
    </row>
    <row r="226" ht="12.75" hidden="1">
      <c r="B226"/>
    </row>
    <row r="227" ht="12.75" hidden="1">
      <c r="B227"/>
    </row>
    <row r="228" ht="12.75" hidden="1">
      <c r="B228"/>
    </row>
    <row r="229" ht="12.75" hidden="1">
      <c r="B229"/>
    </row>
    <row r="230" ht="12.75" hidden="1">
      <c r="B230"/>
    </row>
    <row r="231" ht="12.75" hidden="1">
      <c r="B231"/>
    </row>
    <row r="232" ht="12.75" hidden="1">
      <c r="B232"/>
    </row>
    <row r="233" ht="12.75" hidden="1">
      <c r="B233"/>
    </row>
    <row r="234" ht="12.75" hidden="1">
      <c r="B234"/>
    </row>
    <row r="235" ht="12.75" hidden="1">
      <c r="B235"/>
    </row>
    <row r="236" spans="1:33" ht="12.75" hidden="1">
      <c r="A236"/>
      <c r="B236"/>
      <c r="C236"/>
      <c r="D236"/>
      <c r="E236"/>
      <c r="F236"/>
      <c r="G236" s="73">
        <f ca="1">IF(AND(YEAR(TODAY())&lt;2002,NOT(YEAR(TODAY()=2000))),2002,G2+1)</f>
        <v>2017</v>
      </c>
      <c r="H236" s="195">
        <f ca="1">IF(G236="",TODAY(),DATE(G236,1,1))</f>
        <v>42736</v>
      </c>
      <c r="I236" s="195"/>
      <c r="J236" s="60">
        <f>MONTH(H236)</f>
        <v>1</v>
      </c>
      <c r="K236" s="8"/>
      <c r="L236" s="9"/>
      <c r="M236" s="10"/>
      <c r="N236" s="11"/>
      <c r="O236" s="12"/>
      <c r="P236" s="12"/>
      <c r="Q236" s="12"/>
      <c r="R236" s="12"/>
      <c r="S236" s="12"/>
      <c r="T236" s="12"/>
      <c r="U236" s="12"/>
      <c r="V236" s="12"/>
      <c r="W236" s="12"/>
      <c r="X236" s="12"/>
      <c r="Y236" s="12"/>
      <c r="Z236" s="12"/>
      <c r="AA236" s="12"/>
      <c r="AB236" s="12"/>
      <c r="AC236" s="12"/>
      <c r="AD236" s="12"/>
      <c r="AE236" s="12"/>
      <c r="AF236" s="12"/>
      <c r="AG236" s="12"/>
    </row>
    <row r="237" spans="1:95" ht="22.5">
      <c r="A237" s="69"/>
      <c r="B237" s="61"/>
      <c r="C237" s="178">
        <f>A239</f>
        <v>42736</v>
      </c>
      <c r="D237" s="179"/>
      <c r="E237" s="179"/>
      <c r="F237" s="179"/>
      <c r="G237" s="179"/>
      <c r="H237" s="179"/>
      <c r="I237" s="179"/>
      <c r="J237" s="179"/>
      <c r="K237" s="179"/>
      <c r="L237" s="179"/>
      <c r="M237" s="179"/>
      <c r="N237" s="179"/>
      <c r="O237" s="179"/>
      <c r="P237" s="179"/>
      <c r="Q237" s="179"/>
      <c r="R237" s="179"/>
      <c r="S237" s="179"/>
      <c r="T237" s="179"/>
      <c r="U237" s="179"/>
      <c r="V237" s="179"/>
      <c r="W237" s="179"/>
      <c r="X237" s="179"/>
      <c r="Y237" s="179"/>
      <c r="Z237" s="179"/>
      <c r="AA237" s="179"/>
      <c r="AB237" s="179"/>
      <c r="AC237" s="179"/>
      <c r="AD237" s="179"/>
      <c r="AE237" s="179"/>
      <c r="AF237" s="179"/>
      <c r="AG237" s="180"/>
      <c r="AH237" s="178">
        <f>A257</f>
        <v>42767</v>
      </c>
      <c r="AI237" s="179"/>
      <c r="AJ237" s="179"/>
      <c r="AK237" s="179"/>
      <c r="AL237" s="179"/>
      <c r="AM237" s="179"/>
      <c r="AN237" s="179"/>
      <c r="AO237" s="179"/>
      <c r="AP237" s="179"/>
      <c r="AQ237" s="179"/>
      <c r="AR237" s="179"/>
      <c r="AS237" s="179"/>
      <c r="AT237" s="179"/>
      <c r="AU237" s="179"/>
      <c r="AV237" s="179"/>
      <c r="AW237" s="179"/>
      <c r="AX237" s="179"/>
      <c r="AY237" s="179"/>
      <c r="AZ237" s="179"/>
      <c r="BA237" s="179"/>
      <c r="BB237" s="179"/>
      <c r="BC237" s="179"/>
      <c r="BD237" s="179"/>
      <c r="BE237" s="179"/>
      <c r="BF237" s="179"/>
      <c r="BG237" s="179"/>
      <c r="BH237" s="179"/>
      <c r="BI237" s="179"/>
      <c r="BJ237" s="179"/>
      <c r="BK237" s="179"/>
      <c r="BL237" s="180"/>
      <c r="BM237" s="178">
        <f>A275</f>
        <v>42795</v>
      </c>
      <c r="BN237" s="179"/>
      <c r="BO237" s="179"/>
      <c r="BP237" s="179"/>
      <c r="BQ237" s="179"/>
      <c r="BR237" s="179"/>
      <c r="BS237" s="179"/>
      <c r="BT237" s="179"/>
      <c r="BU237" s="179"/>
      <c r="BV237" s="179"/>
      <c r="BW237" s="179"/>
      <c r="BX237" s="179"/>
      <c r="BY237" s="179"/>
      <c r="BZ237" s="179"/>
      <c r="CA237" s="179"/>
      <c r="CB237" s="179"/>
      <c r="CC237" s="179"/>
      <c r="CD237" s="179"/>
      <c r="CE237" s="179"/>
      <c r="CF237" s="179"/>
      <c r="CG237" s="179"/>
      <c r="CH237" s="179"/>
      <c r="CI237" s="179"/>
      <c r="CJ237" s="179"/>
      <c r="CK237" s="179"/>
      <c r="CL237" s="179"/>
      <c r="CM237" s="179"/>
      <c r="CN237" s="179"/>
      <c r="CO237" s="179"/>
      <c r="CP237" s="179"/>
      <c r="CQ237" s="180"/>
    </row>
    <row r="238" spans="1:33" ht="13.5" hidden="1">
      <c r="A238" s="13">
        <f ca="1">TODAY()</f>
        <v>42718</v>
      </c>
      <c r="B238" s="4"/>
      <c r="C238" s="190"/>
      <c r="D238" s="190"/>
      <c r="E238" s="190"/>
      <c r="F238" s="190"/>
      <c r="G238" s="190"/>
      <c r="H238" s="190"/>
      <c r="I238" s="191"/>
      <c r="J238" s="190"/>
      <c r="K238" s="190"/>
      <c r="L238" s="190"/>
      <c r="M238" s="190"/>
      <c r="N238" s="190"/>
      <c r="O238" s="190"/>
      <c r="P238" s="191"/>
      <c r="Q238" s="192"/>
      <c r="R238" s="193"/>
      <c r="S238" s="193"/>
      <c r="T238" s="193"/>
      <c r="U238" s="193"/>
      <c r="V238" s="193"/>
      <c r="W238" s="194"/>
      <c r="X238" s="192"/>
      <c r="Y238" s="193"/>
      <c r="Z238" s="193"/>
      <c r="AA238" s="193"/>
      <c r="AB238" s="193"/>
      <c r="AC238" s="193"/>
      <c r="AD238" s="194"/>
      <c r="AE238" s="192"/>
      <c r="AF238" s="193"/>
      <c r="AG238" s="193"/>
    </row>
    <row r="239" spans="1:95" ht="13.5" hidden="1">
      <c r="A239" s="187">
        <f>DATE(YEAR($H$236),MONTH($H$236),1)</f>
        <v>42736</v>
      </c>
      <c r="B239" s="14"/>
      <c r="C239" s="181"/>
      <c r="D239" s="182"/>
      <c r="E239" s="182"/>
      <c r="F239" s="182"/>
      <c r="G239" s="182"/>
      <c r="H239" s="182"/>
      <c r="I239" s="183"/>
      <c r="J239" s="185"/>
      <c r="K239" s="185"/>
      <c r="L239" s="185"/>
      <c r="M239" s="185"/>
      <c r="N239" s="185"/>
      <c r="O239" s="185"/>
      <c r="P239" s="186"/>
      <c r="Q239" s="184"/>
      <c r="R239" s="185"/>
      <c r="S239" s="185"/>
      <c r="T239" s="185"/>
      <c r="U239" s="185"/>
      <c r="V239" s="185"/>
      <c r="W239" s="186"/>
      <c r="X239" s="184"/>
      <c r="Y239" s="185"/>
      <c r="Z239" s="185"/>
      <c r="AA239" s="185"/>
      <c r="AB239" s="185"/>
      <c r="AC239" s="185"/>
      <c r="AD239" s="186"/>
      <c r="AE239" s="184"/>
      <c r="AF239" s="185"/>
      <c r="AG239" s="185"/>
      <c r="AH239" s="181"/>
      <c r="AI239" s="182"/>
      <c r="AJ239" s="182"/>
      <c r="AK239" s="182"/>
      <c r="AL239" s="182"/>
      <c r="AM239" s="182"/>
      <c r="AN239" s="183"/>
      <c r="AO239" s="185"/>
      <c r="AP239" s="185"/>
      <c r="AQ239" s="185"/>
      <c r="AR239" s="185"/>
      <c r="AS239" s="185"/>
      <c r="AT239" s="185"/>
      <c r="AU239" s="186"/>
      <c r="AV239" s="184"/>
      <c r="AW239" s="185"/>
      <c r="AX239" s="185"/>
      <c r="AY239" s="185"/>
      <c r="AZ239" s="185"/>
      <c r="BA239" s="185"/>
      <c r="BB239" s="186"/>
      <c r="BC239" s="184"/>
      <c r="BD239" s="185"/>
      <c r="BE239" s="185"/>
      <c r="BF239" s="185"/>
      <c r="BG239" s="185"/>
      <c r="BH239" s="185"/>
      <c r="BI239" s="186"/>
      <c r="BJ239" s="184"/>
      <c r="BK239" s="185"/>
      <c r="BL239" s="185"/>
      <c r="BM239" s="181"/>
      <c r="BN239" s="182"/>
      <c r="BO239" s="182"/>
      <c r="BP239" s="182"/>
      <c r="BQ239" s="182"/>
      <c r="BR239" s="182"/>
      <c r="BS239" s="183"/>
      <c r="BT239" s="185"/>
      <c r="BU239" s="185"/>
      <c r="BV239" s="185"/>
      <c r="BW239" s="185"/>
      <c r="BX239" s="185"/>
      <c r="BY239" s="185"/>
      <c r="BZ239" s="186"/>
      <c r="CA239" s="184"/>
      <c r="CB239" s="185"/>
      <c r="CC239" s="185"/>
      <c r="CD239" s="185"/>
      <c r="CE239" s="185"/>
      <c r="CF239" s="185"/>
      <c r="CG239" s="186"/>
      <c r="CH239" s="184"/>
      <c r="CI239" s="185"/>
      <c r="CJ239" s="185"/>
      <c r="CK239" s="185"/>
      <c r="CL239" s="185"/>
      <c r="CM239" s="185"/>
      <c r="CN239" s="186"/>
      <c r="CO239" s="184"/>
      <c r="CP239" s="185"/>
      <c r="CQ239" s="185"/>
    </row>
    <row r="240" spans="1:95" ht="15">
      <c r="A240" s="188"/>
      <c r="B240" s="21"/>
      <c r="C240" s="22">
        <f aca="true" t="shared" si="28" ref="C240:AG240">C241</f>
        <v>42736</v>
      </c>
      <c r="D240" s="22">
        <f t="shared" si="28"/>
        <v>42737</v>
      </c>
      <c r="E240" s="22">
        <f t="shared" si="28"/>
        <v>42738</v>
      </c>
      <c r="F240" s="22">
        <f t="shared" si="28"/>
        <v>42739</v>
      </c>
      <c r="G240" s="22">
        <f t="shared" si="28"/>
        <v>42740</v>
      </c>
      <c r="H240" s="70">
        <f t="shared" si="28"/>
        <v>42741</v>
      </c>
      <c r="I240" s="70">
        <f t="shared" si="28"/>
        <v>42742</v>
      </c>
      <c r="J240" s="22">
        <f t="shared" si="28"/>
        <v>42743</v>
      </c>
      <c r="K240" s="22">
        <f t="shared" si="28"/>
        <v>42744</v>
      </c>
      <c r="L240" s="23">
        <f t="shared" si="28"/>
        <v>42745</v>
      </c>
      <c r="M240" s="22">
        <f t="shared" si="28"/>
        <v>42746</v>
      </c>
      <c r="N240" s="22">
        <f t="shared" si="28"/>
        <v>42747</v>
      </c>
      <c r="O240" s="70">
        <f t="shared" si="28"/>
        <v>42748</v>
      </c>
      <c r="P240" s="70">
        <f t="shared" si="28"/>
        <v>42749</v>
      </c>
      <c r="Q240" s="22">
        <f t="shared" si="28"/>
        <v>42750</v>
      </c>
      <c r="R240" s="22">
        <f t="shared" si="28"/>
        <v>42751</v>
      </c>
      <c r="S240" s="22">
        <f t="shared" si="28"/>
        <v>42752</v>
      </c>
      <c r="T240" s="22">
        <f t="shared" si="28"/>
        <v>42753</v>
      </c>
      <c r="U240" s="22">
        <f t="shared" si="28"/>
        <v>42754</v>
      </c>
      <c r="V240" s="70">
        <f t="shared" si="28"/>
        <v>42755</v>
      </c>
      <c r="W240" s="70">
        <f t="shared" si="28"/>
        <v>42756</v>
      </c>
      <c r="X240" s="22">
        <f t="shared" si="28"/>
        <v>42757</v>
      </c>
      <c r="Y240" s="22">
        <f t="shared" si="28"/>
        <v>42758</v>
      </c>
      <c r="Z240" s="23">
        <f t="shared" si="28"/>
        <v>42759</v>
      </c>
      <c r="AA240" s="22">
        <f t="shared" si="28"/>
        <v>42760</v>
      </c>
      <c r="AB240" s="22">
        <f t="shared" si="28"/>
        <v>42761</v>
      </c>
      <c r="AC240" s="70">
        <f t="shared" si="28"/>
        <v>42762</v>
      </c>
      <c r="AD240" s="70">
        <f t="shared" si="28"/>
        <v>42763</v>
      </c>
      <c r="AE240" s="22">
        <f t="shared" si="28"/>
        <v>42764</v>
      </c>
      <c r="AF240" s="22">
        <f t="shared" si="28"/>
        <v>42765</v>
      </c>
      <c r="AG240" s="22">
        <f t="shared" si="28"/>
        <v>42766</v>
      </c>
      <c r="AH240" s="22">
        <f aca="true" t="shared" si="29" ref="AH240:BH240">AH241</f>
        <v>42767</v>
      </c>
      <c r="AI240" s="22">
        <f t="shared" si="29"/>
        <v>42768</v>
      </c>
      <c r="AJ240" s="22">
        <f t="shared" si="29"/>
        <v>42769</v>
      </c>
      <c r="AK240" s="22">
        <f t="shared" si="29"/>
        <v>42770</v>
      </c>
      <c r="AL240" s="22">
        <f t="shared" si="29"/>
        <v>42771</v>
      </c>
      <c r="AM240" s="70">
        <f t="shared" si="29"/>
        <v>42772</v>
      </c>
      <c r="AN240" s="70">
        <f t="shared" si="29"/>
        <v>42773</v>
      </c>
      <c r="AO240" s="22">
        <f t="shared" si="29"/>
        <v>42774</v>
      </c>
      <c r="AP240" s="22">
        <f t="shared" si="29"/>
        <v>42775</v>
      </c>
      <c r="AQ240" s="23">
        <f t="shared" si="29"/>
        <v>42776</v>
      </c>
      <c r="AR240" s="22">
        <f t="shared" si="29"/>
        <v>42777</v>
      </c>
      <c r="AS240" s="22">
        <f t="shared" si="29"/>
        <v>42778</v>
      </c>
      <c r="AT240" s="70">
        <f t="shared" si="29"/>
        <v>42779</v>
      </c>
      <c r="AU240" s="70">
        <f t="shared" si="29"/>
        <v>42780</v>
      </c>
      <c r="AV240" s="22">
        <f t="shared" si="29"/>
        <v>42781</v>
      </c>
      <c r="AW240" s="22">
        <f t="shared" si="29"/>
        <v>42782</v>
      </c>
      <c r="AX240" s="22">
        <f t="shared" si="29"/>
        <v>42783</v>
      </c>
      <c r="AY240" s="22">
        <f t="shared" si="29"/>
        <v>42784</v>
      </c>
      <c r="AZ240" s="22">
        <f t="shared" si="29"/>
        <v>42785</v>
      </c>
      <c r="BA240" s="70">
        <f t="shared" si="29"/>
        <v>42786</v>
      </c>
      <c r="BB240" s="70">
        <f t="shared" si="29"/>
        <v>42787</v>
      </c>
      <c r="BC240" s="22">
        <f t="shared" si="29"/>
        <v>42788</v>
      </c>
      <c r="BD240" s="22">
        <f t="shared" si="29"/>
        <v>42789</v>
      </c>
      <c r="BE240" s="23">
        <f t="shared" si="29"/>
        <v>42790</v>
      </c>
      <c r="BF240" s="22">
        <f t="shared" si="29"/>
        <v>42791</v>
      </c>
      <c r="BG240" s="22">
        <f t="shared" si="29"/>
        <v>42792</v>
      </c>
      <c r="BH240" s="70">
        <f t="shared" si="29"/>
        <v>42793</v>
      </c>
      <c r="BI240" s="70">
        <f aca="true" t="shared" si="30" ref="BI240:CH240">BI241</f>
        <v>42794</v>
      </c>
      <c r="BJ240" s="22">
        <f t="shared" si="30"/>
      </c>
      <c r="BK240" s="22">
        <f t="shared" si="30"/>
      </c>
      <c r="BL240" s="22">
        <f t="shared" si="30"/>
      </c>
      <c r="BM240" s="22">
        <f t="shared" si="30"/>
        <v>42795</v>
      </c>
      <c r="BN240" s="22">
        <f t="shared" si="30"/>
        <v>42796</v>
      </c>
      <c r="BO240" s="22">
        <f t="shared" si="30"/>
        <v>42797</v>
      </c>
      <c r="BP240" s="22">
        <f t="shared" si="30"/>
        <v>42798</v>
      </c>
      <c r="BQ240" s="22">
        <f t="shared" si="30"/>
        <v>42799</v>
      </c>
      <c r="BR240" s="70">
        <f t="shared" si="30"/>
        <v>42800</v>
      </c>
      <c r="BS240" s="70">
        <f t="shared" si="30"/>
        <v>42801</v>
      </c>
      <c r="BT240" s="22">
        <f t="shared" si="30"/>
        <v>42802</v>
      </c>
      <c r="BU240" s="22">
        <f t="shared" si="30"/>
        <v>42803</v>
      </c>
      <c r="BV240" s="23">
        <f t="shared" si="30"/>
        <v>42804</v>
      </c>
      <c r="BW240" s="22">
        <f t="shared" si="30"/>
        <v>42805</v>
      </c>
      <c r="BX240" s="22">
        <f t="shared" si="30"/>
        <v>42806</v>
      </c>
      <c r="BY240" s="70">
        <f t="shared" si="30"/>
        <v>42807</v>
      </c>
      <c r="BZ240" s="70">
        <f t="shared" si="30"/>
        <v>42808</v>
      </c>
      <c r="CA240" s="22">
        <f t="shared" si="30"/>
        <v>42809</v>
      </c>
      <c r="CB240" s="22">
        <f t="shared" si="30"/>
        <v>42810</v>
      </c>
      <c r="CC240" s="22">
        <f t="shared" si="30"/>
        <v>42811</v>
      </c>
      <c r="CD240" s="22">
        <f t="shared" si="30"/>
        <v>42812</v>
      </c>
      <c r="CE240" s="22">
        <f t="shared" si="30"/>
        <v>42813</v>
      </c>
      <c r="CF240" s="70">
        <f t="shared" si="30"/>
        <v>42814</v>
      </c>
      <c r="CG240" s="70">
        <f t="shared" si="30"/>
        <v>42815</v>
      </c>
      <c r="CH240" s="22">
        <f t="shared" si="30"/>
        <v>42816</v>
      </c>
      <c r="CI240" s="22">
        <f aca="true" t="shared" si="31" ref="CI240:CQ240">CI241</f>
        <v>42817</v>
      </c>
      <c r="CJ240" s="23">
        <f t="shared" si="31"/>
        <v>42818</v>
      </c>
      <c r="CK240" s="22">
        <f t="shared" si="31"/>
        <v>42819</v>
      </c>
      <c r="CL240" s="22">
        <f t="shared" si="31"/>
        <v>42820</v>
      </c>
      <c r="CM240" s="70">
        <f t="shared" si="31"/>
        <v>42821</v>
      </c>
      <c r="CN240" s="70">
        <f t="shared" si="31"/>
        <v>42822</v>
      </c>
      <c r="CO240" s="22">
        <f t="shared" si="31"/>
        <v>42823</v>
      </c>
      <c r="CP240" s="22">
        <f t="shared" si="31"/>
        <v>42824</v>
      </c>
      <c r="CQ240" s="22">
        <f t="shared" si="31"/>
        <v>42825</v>
      </c>
    </row>
    <row r="241" spans="1:130" ht="13.5">
      <c r="A241" s="188"/>
      <c r="B241" s="24"/>
      <c r="C241" s="25">
        <f>DATE(YEAR($A$239),MONTH($A$239),DAY(1))</f>
        <v>42736</v>
      </c>
      <c r="D241" s="26">
        <f>C241+1</f>
        <v>42737</v>
      </c>
      <c r="E241" s="26">
        <f aca="true" t="shared" si="32" ref="E241:AD241">D241+1</f>
        <v>42738</v>
      </c>
      <c r="F241" s="26">
        <f t="shared" si="32"/>
        <v>42739</v>
      </c>
      <c r="G241" s="26">
        <f t="shared" si="32"/>
        <v>42740</v>
      </c>
      <c r="H241" s="26">
        <f t="shared" si="32"/>
        <v>42741</v>
      </c>
      <c r="I241" s="26">
        <f t="shared" si="32"/>
        <v>42742</v>
      </c>
      <c r="J241" s="25">
        <f t="shared" si="32"/>
        <v>42743</v>
      </c>
      <c r="K241" s="26">
        <f t="shared" si="32"/>
        <v>42744</v>
      </c>
      <c r="L241" s="28">
        <f t="shared" si="32"/>
        <v>42745</v>
      </c>
      <c r="M241" s="26">
        <f t="shared" si="32"/>
        <v>42746</v>
      </c>
      <c r="N241" s="26">
        <f t="shared" si="32"/>
        <v>42747</v>
      </c>
      <c r="O241" s="26">
        <f t="shared" si="32"/>
        <v>42748</v>
      </c>
      <c r="P241" s="26">
        <f t="shared" si="32"/>
        <v>42749</v>
      </c>
      <c r="Q241" s="25">
        <f t="shared" si="32"/>
        <v>42750</v>
      </c>
      <c r="R241" s="26">
        <f t="shared" si="32"/>
        <v>42751</v>
      </c>
      <c r="S241" s="26">
        <f t="shared" si="32"/>
        <v>42752</v>
      </c>
      <c r="T241" s="26">
        <f t="shared" si="32"/>
        <v>42753</v>
      </c>
      <c r="U241" s="26">
        <f t="shared" si="32"/>
        <v>42754</v>
      </c>
      <c r="V241" s="26">
        <f t="shared" si="32"/>
        <v>42755</v>
      </c>
      <c r="W241" s="26">
        <f t="shared" si="32"/>
        <v>42756</v>
      </c>
      <c r="X241" s="25">
        <f t="shared" si="32"/>
        <v>42757</v>
      </c>
      <c r="Y241" s="26">
        <f t="shared" si="32"/>
        <v>42758</v>
      </c>
      <c r="Z241" s="28">
        <f t="shared" si="32"/>
        <v>42759</v>
      </c>
      <c r="AA241" s="26">
        <f t="shared" si="32"/>
        <v>42760</v>
      </c>
      <c r="AB241" s="26">
        <f t="shared" si="32"/>
        <v>42761</v>
      </c>
      <c r="AC241" s="26">
        <f t="shared" si="32"/>
        <v>42762</v>
      </c>
      <c r="AD241" s="26">
        <f t="shared" si="32"/>
        <v>42763</v>
      </c>
      <c r="AE241" s="25">
        <f>IF(DAY(I241+22)=1,"",DATE(YEAR(I241),MONTH(I241),DAY(I241+22)))</f>
        <v>42764</v>
      </c>
      <c r="AF241" s="26">
        <f>IF(DAY(I241+23)=1,"",IF(OR(NOT(MONTH($A$239)=2),AND(MONTH($A$239)=2,OR(MOD(YEAR($A$239),400)=0,AND(MOD(YEAR($A$239),4)=0,MOD(YEAR($A$239),100)&lt;&gt;0)))),DATE(YEAR(AE241),MONTH(AE241),DAY(AE241+1)),IF(MONTH($A$239)=2,"")))</f>
        <v>42765</v>
      </c>
      <c r="AG241" s="26">
        <f>IF(OR(DAY(I241+23)=1,DAY(I241+24)=1),"",IF(OR(NOT(MONTH($A$239)=2),AND(MONTH($A$239)=2,OR(MOD(YEAR($A$239),400)=0,AND(MOD(YEAR($A$239),4)=0,MOD(YEAR($A$239),100)&lt;&gt;0)))),DATE(YEAR(AF241),MONTH(AF241),DAY(AF241+1)),IF(MONTH($A$239)=2,"")))</f>
        <v>42766</v>
      </c>
      <c r="AH241" s="25">
        <f>DATE(YEAR($A$257),MONTH($A$257),DAY(1))</f>
        <v>42767</v>
      </c>
      <c r="AI241" s="26">
        <f>AH241+1</f>
        <v>42768</v>
      </c>
      <c r="AJ241" s="26">
        <f aca="true" t="shared" si="33" ref="AJ241:BI241">AI241+1</f>
        <v>42769</v>
      </c>
      <c r="AK241" s="26">
        <f t="shared" si="33"/>
        <v>42770</v>
      </c>
      <c r="AL241" s="26">
        <f t="shared" si="33"/>
        <v>42771</v>
      </c>
      <c r="AM241" s="26">
        <f t="shared" si="33"/>
        <v>42772</v>
      </c>
      <c r="AN241" s="26">
        <f t="shared" si="33"/>
        <v>42773</v>
      </c>
      <c r="AO241" s="25">
        <f t="shared" si="33"/>
        <v>42774</v>
      </c>
      <c r="AP241" s="26">
        <f t="shared" si="33"/>
        <v>42775</v>
      </c>
      <c r="AQ241" s="28">
        <f t="shared" si="33"/>
        <v>42776</v>
      </c>
      <c r="AR241" s="26">
        <f t="shared" si="33"/>
        <v>42777</v>
      </c>
      <c r="AS241" s="26">
        <f t="shared" si="33"/>
        <v>42778</v>
      </c>
      <c r="AT241" s="26">
        <f t="shared" si="33"/>
        <v>42779</v>
      </c>
      <c r="AU241" s="26">
        <f t="shared" si="33"/>
        <v>42780</v>
      </c>
      <c r="AV241" s="25">
        <f t="shared" si="33"/>
        <v>42781</v>
      </c>
      <c r="AW241" s="26">
        <f t="shared" si="33"/>
        <v>42782</v>
      </c>
      <c r="AX241" s="26">
        <f t="shared" si="33"/>
        <v>42783</v>
      </c>
      <c r="AY241" s="26">
        <f t="shared" si="33"/>
        <v>42784</v>
      </c>
      <c r="AZ241" s="26">
        <f t="shared" si="33"/>
        <v>42785</v>
      </c>
      <c r="BA241" s="26">
        <f t="shared" si="33"/>
        <v>42786</v>
      </c>
      <c r="BB241" s="26">
        <f t="shared" si="33"/>
        <v>42787</v>
      </c>
      <c r="BC241" s="25">
        <f t="shared" si="33"/>
        <v>42788</v>
      </c>
      <c r="BD241" s="26">
        <f t="shared" si="33"/>
        <v>42789</v>
      </c>
      <c r="BE241" s="28">
        <f t="shared" si="33"/>
        <v>42790</v>
      </c>
      <c r="BF241" s="26">
        <f t="shared" si="33"/>
        <v>42791</v>
      </c>
      <c r="BG241" s="26">
        <f t="shared" si="33"/>
        <v>42792</v>
      </c>
      <c r="BH241" s="26">
        <f t="shared" si="33"/>
        <v>42793</v>
      </c>
      <c r="BI241" s="26">
        <f t="shared" si="33"/>
        <v>42794</v>
      </c>
      <c r="BJ241" s="25">
        <f>IF(DAY(AN241+22)=1,"",DATE(YEAR(AN241),MONTH(AN241),DAY(AN241+22)))</f>
      </c>
      <c r="BK241" s="26">
        <f>IF(DAY(AN241+23)=1,"",IF(OR(NOT(MONTH($A$257)=2),AND(MONTH($A$257)=2,OR(MOD(YEAR($A$257),400)=0,AND(MOD(YEAR($A$257),4)=0,MOD(YEAR($A$257),100)&lt;&gt;0)))),DATE(YEAR(BJ241),MONTH(BJ241),DAY(BJ241+1)),IF(MONTH($A$257)=2,"")))</f>
      </c>
      <c r="BL241" s="26">
        <f>IF(OR(DAY(AN241+23)=1,DAY(AN241+24)=1),"",IF(OR(NOT(MONTH($A$257)=2),AND(MONTH($A$257)=2,OR(MOD(YEAR($A$257),400)=0,AND(MOD(YEAR($A$257),4)=0,MOD(YEAR($A$257),100)&lt;&gt;0)))),DATE(YEAR(BK241),MONTH(BK241),DAY(BK241+1)),IF(MONTH($A$257)=2,"")))</f>
      </c>
      <c r="BM241" s="25">
        <f>DATE(YEAR($A$275),MONTH($A$275),DAY(1))</f>
        <v>42795</v>
      </c>
      <c r="BN241" s="26">
        <f>BM241+1</f>
        <v>42796</v>
      </c>
      <c r="BO241" s="26">
        <f aca="true" t="shared" si="34" ref="BO241:CN241">BN241+1</f>
        <v>42797</v>
      </c>
      <c r="BP241" s="26">
        <f t="shared" si="34"/>
        <v>42798</v>
      </c>
      <c r="BQ241" s="26">
        <f t="shared" si="34"/>
        <v>42799</v>
      </c>
      <c r="BR241" s="26">
        <f t="shared" si="34"/>
        <v>42800</v>
      </c>
      <c r="BS241" s="26">
        <f t="shared" si="34"/>
        <v>42801</v>
      </c>
      <c r="BT241" s="25">
        <f t="shared" si="34"/>
        <v>42802</v>
      </c>
      <c r="BU241" s="26">
        <f t="shared" si="34"/>
        <v>42803</v>
      </c>
      <c r="BV241" s="28">
        <f t="shared" si="34"/>
        <v>42804</v>
      </c>
      <c r="BW241" s="26">
        <f t="shared" si="34"/>
        <v>42805</v>
      </c>
      <c r="BX241" s="26">
        <f t="shared" si="34"/>
        <v>42806</v>
      </c>
      <c r="BY241" s="26">
        <f t="shared" si="34"/>
        <v>42807</v>
      </c>
      <c r="BZ241" s="26">
        <f t="shared" si="34"/>
        <v>42808</v>
      </c>
      <c r="CA241" s="25">
        <f t="shared" si="34"/>
        <v>42809</v>
      </c>
      <c r="CB241" s="26">
        <f t="shared" si="34"/>
        <v>42810</v>
      </c>
      <c r="CC241" s="26">
        <f t="shared" si="34"/>
        <v>42811</v>
      </c>
      <c r="CD241" s="26">
        <f t="shared" si="34"/>
        <v>42812</v>
      </c>
      <c r="CE241" s="26">
        <f t="shared" si="34"/>
        <v>42813</v>
      </c>
      <c r="CF241" s="26">
        <f t="shared" si="34"/>
        <v>42814</v>
      </c>
      <c r="CG241" s="26">
        <f t="shared" si="34"/>
        <v>42815</v>
      </c>
      <c r="CH241" s="25">
        <f t="shared" si="34"/>
        <v>42816</v>
      </c>
      <c r="CI241" s="26">
        <f t="shared" si="34"/>
        <v>42817</v>
      </c>
      <c r="CJ241" s="28">
        <f t="shared" si="34"/>
        <v>42818</v>
      </c>
      <c r="CK241" s="26">
        <f t="shared" si="34"/>
        <v>42819</v>
      </c>
      <c r="CL241" s="26">
        <f t="shared" si="34"/>
        <v>42820</v>
      </c>
      <c r="CM241" s="26">
        <f t="shared" si="34"/>
        <v>42821</v>
      </c>
      <c r="CN241" s="26">
        <f t="shared" si="34"/>
        <v>42822</v>
      </c>
      <c r="CO241" s="25">
        <f>IF(DAY(BS241+22)=1,"",DATE(YEAR(BS241),MONTH(BS241),DAY(BS241+22)))</f>
        <v>42823</v>
      </c>
      <c r="CP241" s="26">
        <f>IF(DAY(BS241+23)=1,"",IF(OR(NOT(MONTH($A$275)=2),AND(MONTH($A$275)=2,OR(MOD(YEAR($A$275),400)=0,AND(MOD(YEAR($A$275),4)=0,MOD(YEAR($A$275),100)&lt;&gt;0)))),DATE(YEAR(CO241),MONTH(CO241),DAY(CO241+1)),IF(MONTH($A$275)=2,"")))</f>
        <v>42824</v>
      </c>
      <c r="CQ241" s="26">
        <f>IF(OR(DAY(BS241+23)=1,DAY(BS241+24)=1),"",IF(OR(NOT(MONTH($A$275)=2),AND(MONTH($A$275)=2,OR(MOD(YEAR($A$275),400)=0,AND(MOD(YEAR($A$275),4)=0,MOD(YEAR($A$275),100)&lt;&gt;0)))),DATE(YEAR(CP241),MONTH(CP241),DAY(CP241+1)),IF(MONTH($A$275)=2,"")))</f>
        <v>42825</v>
      </c>
      <c r="DW241" s="29"/>
      <c r="DX241" s="29"/>
      <c r="DY241" s="29"/>
      <c r="DZ241" s="29"/>
    </row>
    <row r="242" spans="1:95" ht="21.75" customHeight="1">
      <c r="A242" s="188"/>
      <c r="B242" s="66" t="s">
        <v>26</v>
      </c>
      <c r="C242" s="67" t="s">
        <v>29</v>
      </c>
      <c r="D242" s="67" t="s">
        <v>28</v>
      </c>
      <c r="E242" s="67" t="s">
        <v>28</v>
      </c>
      <c r="F242" s="67" t="s">
        <v>28</v>
      </c>
      <c r="G242" s="67" t="s">
        <v>28</v>
      </c>
      <c r="H242" s="67"/>
      <c r="I242" s="67"/>
      <c r="J242" s="67"/>
      <c r="K242" s="67"/>
      <c r="L242" s="67"/>
      <c r="M242" s="67"/>
      <c r="N242" s="67"/>
      <c r="O242" s="67"/>
      <c r="P242" s="67"/>
      <c r="Q242" s="67"/>
      <c r="R242" s="67"/>
      <c r="S242" s="67"/>
      <c r="T242" s="67"/>
      <c r="U242" s="67"/>
      <c r="V242" s="67"/>
      <c r="W242" s="67"/>
      <c r="X242" s="67"/>
      <c r="Y242" s="67"/>
      <c r="Z242" s="67"/>
      <c r="AA242" s="67"/>
      <c r="AB242" s="67"/>
      <c r="AC242" s="67"/>
      <c r="AD242" s="67"/>
      <c r="AE242" s="67"/>
      <c r="AF242" s="67"/>
      <c r="AG242" s="67"/>
      <c r="AH242" s="67"/>
      <c r="AI242" s="67"/>
      <c r="AJ242" s="67"/>
      <c r="AK242" s="67"/>
      <c r="AL242" s="67"/>
      <c r="AM242" s="67"/>
      <c r="AN242" s="67"/>
      <c r="AO242" s="67"/>
      <c r="AP242" s="67"/>
      <c r="AQ242" s="67"/>
      <c r="AR242" s="67"/>
      <c r="AS242" s="67"/>
      <c r="AT242" s="67"/>
      <c r="AU242" s="67"/>
      <c r="AV242" s="67"/>
      <c r="AW242" s="67"/>
      <c r="AX242" s="67"/>
      <c r="AY242" s="67"/>
      <c r="AZ242" s="67"/>
      <c r="BA242" s="67"/>
      <c r="BB242" s="67"/>
      <c r="BC242" s="67"/>
      <c r="BD242" s="67"/>
      <c r="BE242" s="67"/>
      <c r="BF242" s="67"/>
      <c r="BG242" s="67"/>
      <c r="BH242" s="67"/>
      <c r="BI242" s="67"/>
      <c r="BJ242" s="67"/>
      <c r="BK242" s="67"/>
      <c r="BL242" s="67"/>
      <c r="BM242" s="67"/>
      <c r="BN242" s="67"/>
      <c r="BO242" s="67"/>
      <c r="BP242" s="67"/>
      <c r="BQ242" s="67"/>
      <c r="BR242" s="67"/>
      <c r="BS242" s="67"/>
      <c r="BT242" s="67"/>
      <c r="BU242" s="67"/>
      <c r="BV242" s="67"/>
      <c r="BW242" s="67"/>
      <c r="BX242" s="67"/>
      <c r="BY242" s="67"/>
      <c r="BZ242" s="67"/>
      <c r="CA242" s="67"/>
      <c r="CB242" s="67"/>
      <c r="CC242" s="67"/>
      <c r="CD242" s="67"/>
      <c r="CE242" s="67"/>
      <c r="CF242" s="67"/>
      <c r="CG242" s="67"/>
      <c r="CH242" s="67"/>
      <c r="CI242" s="67"/>
      <c r="CJ242" s="67"/>
      <c r="CK242" s="67"/>
      <c r="CL242" s="67"/>
      <c r="CM242" s="67"/>
      <c r="CN242" s="67"/>
      <c r="CO242" s="67"/>
      <c r="CP242" s="67"/>
      <c r="CQ242" s="67"/>
    </row>
    <row r="243" spans="1:95" ht="21.75" customHeight="1">
      <c r="A243" s="188"/>
      <c r="B243" s="66" t="s">
        <v>16</v>
      </c>
      <c r="C243" s="67"/>
      <c r="D243" s="67"/>
      <c r="E243" s="67"/>
      <c r="F243" s="67"/>
      <c r="G243" s="67"/>
      <c r="H243" s="67"/>
      <c r="I243" s="67"/>
      <c r="J243" s="67"/>
      <c r="K243" s="67"/>
      <c r="L243" s="67"/>
      <c r="M243" s="67"/>
      <c r="N243" s="67"/>
      <c r="O243" s="67"/>
      <c r="P243" s="67"/>
      <c r="Q243" s="67"/>
      <c r="R243" s="67"/>
      <c r="S243" s="67"/>
      <c r="T243" s="67"/>
      <c r="U243" s="67"/>
      <c r="V243" s="67"/>
      <c r="W243" s="67"/>
      <c r="X243" s="67"/>
      <c r="Y243" s="67"/>
      <c r="Z243" s="67"/>
      <c r="AA243" s="67"/>
      <c r="AB243" s="67"/>
      <c r="AC243" s="67"/>
      <c r="AD243" s="67"/>
      <c r="AE243" s="67"/>
      <c r="AF243" s="67"/>
      <c r="AG243" s="67"/>
      <c r="AH243" s="67"/>
      <c r="AI243" s="67"/>
      <c r="AJ243" s="67"/>
      <c r="AK243" s="67"/>
      <c r="AL243" s="67"/>
      <c r="AM243" s="67"/>
      <c r="AN243" s="67"/>
      <c r="AO243" s="67"/>
      <c r="AP243" s="67"/>
      <c r="AQ243" s="67"/>
      <c r="AR243" s="67"/>
      <c r="AS243" s="67"/>
      <c r="AT243" s="67"/>
      <c r="AU243" s="67"/>
      <c r="AV243" s="67"/>
      <c r="AW243" s="67"/>
      <c r="AX243" s="67"/>
      <c r="AY243" s="67"/>
      <c r="AZ243" s="67"/>
      <c r="BA243" s="67"/>
      <c r="BB243" s="67"/>
      <c r="BC243" s="67"/>
      <c r="BD243" s="67"/>
      <c r="BE243" s="67"/>
      <c r="BF243" s="67"/>
      <c r="BG243" s="67"/>
      <c r="BH243" s="67"/>
      <c r="BI243" s="67"/>
      <c r="BJ243" s="67"/>
      <c r="BK243" s="67"/>
      <c r="BL243" s="67"/>
      <c r="BM243" s="67"/>
      <c r="BN243" s="67"/>
      <c r="BO243" s="67"/>
      <c r="BP243" s="67"/>
      <c r="BQ243" s="67"/>
      <c r="BR243" s="67"/>
      <c r="BS243" s="67"/>
      <c r="BT243" s="67"/>
      <c r="BU243" s="67"/>
      <c r="BV243" s="67"/>
      <c r="BW243" s="67"/>
      <c r="BX243" s="67"/>
      <c r="BY243" s="67"/>
      <c r="BZ243" s="67"/>
      <c r="CA243" s="67"/>
      <c r="CB243" s="67"/>
      <c r="CC243" s="67"/>
      <c r="CD243" s="67"/>
      <c r="CE243" s="67"/>
      <c r="CF243" s="67"/>
      <c r="CG243" s="67"/>
      <c r="CH243" s="67"/>
      <c r="CI243" s="67"/>
      <c r="CJ243" s="67"/>
      <c r="CK243" s="67"/>
      <c r="CL243" s="67"/>
      <c r="CM243" s="67"/>
      <c r="CN243" s="67"/>
      <c r="CO243" s="67"/>
      <c r="CP243" s="67"/>
      <c r="CQ243" s="67"/>
    </row>
    <row r="244" spans="1:95" ht="21.75" customHeight="1">
      <c r="A244" s="188"/>
      <c r="B244" s="66" t="s">
        <v>17</v>
      </c>
      <c r="C244" s="67"/>
      <c r="D244" s="67"/>
      <c r="E244" s="67"/>
      <c r="F244" s="67"/>
      <c r="G244" s="67"/>
      <c r="H244" s="67"/>
      <c r="I244" s="67"/>
      <c r="J244" s="67"/>
      <c r="K244" s="67"/>
      <c r="L244" s="67"/>
      <c r="M244" s="67"/>
      <c r="N244" s="67"/>
      <c r="O244" s="67"/>
      <c r="P244" s="67"/>
      <c r="Q244" s="67"/>
      <c r="R244" s="67"/>
      <c r="S244" s="67"/>
      <c r="T244" s="67"/>
      <c r="U244" s="67"/>
      <c r="V244" s="67"/>
      <c r="W244" s="67"/>
      <c r="X244" s="67"/>
      <c r="Y244" s="67"/>
      <c r="Z244" s="67"/>
      <c r="AA244" s="67"/>
      <c r="AB244" s="67"/>
      <c r="AC244" s="67"/>
      <c r="AD244" s="67"/>
      <c r="AE244" s="67"/>
      <c r="AF244" s="67"/>
      <c r="AG244" s="67"/>
      <c r="AH244" s="67"/>
      <c r="AI244" s="67"/>
      <c r="AJ244" s="67"/>
      <c r="AK244" s="67"/>
      <c r="AL244" s="67"/>
      <c r="AM244" s="67"/>
      <c r="AN244" s="67"/>
      <c r="AO244" s="67"/>
      <c r="AP244" s="67"/>
      <c r="AQ244" s="67"/>
      <c r="AR244" s="67"/>
      <c r="AS244" s="67"/>
      <c r="AT244" s="67"/>
      <c r="AU244" s="67"/>
      <c r="AV244" s="67"/>
      <c r="AW244" s="67"/>
      <c r="AX244" s="67"/>
      <c r="AY244" s="67"/>
      <c r="AZ244" s="67"/>
      <c r="BA244" s="67"/>
      <c r="BB244" s="67"/>
      <c r="BC244" s="67"/>
      <c r="BD244" s="67"/>
      <c r="BE244" s="67"/>
      <c r="BF244" s="67"/>
      <c r="BG244" s="67"/>
      <c r="BH244" s="67"/>
      <c r="BI244" s="67"/>
      <c r="BJ244" s="67"/>
      <c r="BK244" s="67"/>
      <c r="BL244" s="67"/>
      <c r="BM244" s="67"/>
      <c r="BN244" s="67"/>
      <c r="BO244" s="67"/>
      <c r="BP244" s="67"/>
      <c r="BQ244" s="67"/>
      <c r="BR244" s="67"/>
      <c r="BS244" s="67"/>
      <c r="BT244" s="67"/>
      <c r="BU244" s="67"/>
      <c r="BV244" s="67"/>
      <c r="BW244" s="67"/>
      <c r="BX244" s="67"/>
      <c r="BY244" s="67"/>
      <c r="BZ244" s="67"/>
      <c r="CA244" s="67"/>
      <c r="CB244" s="67"/>
      <c r="CC244" s="67"/>
      <c r="CD244" s="67"/>
      <c r="CE244" s="67"/>
      <c r="CF244" s="67"/>
      <c r="CG244" s="67"/>
      <c r="CH244" s="67"/>
      <c r="CI244" s="67"/>
      <c r="CJ244" s="67"/>
      <c r="CK244" s="67"/>
      <c r="CL244" s="67"/>
      <c r="CM244" s="67"/>
      <c r="CN244" s="67"/>
      <c r="CO244" s="67"/>
      <c r="CP244" s="67"/>
      <c r="CQ244" s="67"/>
    </row>
    <row r="245" spans="1:95" ht="21.75" customHeight="1">
      <c r="A245" s="188"/>
      <c r="B245" s="66" t="s">
        <v>18</v>
      </c>
      <c r="C245" s="67"/>
      <c r="D245" s="67"/>
      <c r="E245" s="67"/>
      <c r="F245" s="67"/>
      <c r="G245" s="67"/>
      <c r="H245" s="67"/>
      <c r="I245" s="67"/>
      <c r="J245" s="67"/>
      <c r="K245" s="67"/>
      <c r="L245" s="67"/>
      <c r="M245" s="67"/>
      <c r="N245" s="67"/>
      <c r="O245" s="67"/>
      <c r="P245" s="67"/>
      <c r="Q245" s="67"/>
      <c r="R245" s="67"/>
      <c r="S245" s="67"/>
      <c r="T245" s="67"/>
      <c r="U245" s="67"/>
      <c r="V245" s="67"/>
      <c r="W245" s="67"/>
      <c r="X245" s="67"/>
      <c r="Y245" s="67"/>
      <c r="Z245" s="67"/>
      <c r="AA245" s="67"/>
      <c r="AB245" s="67"/>
      <c r="AC245" s="67"/>
      <c r="AD245" s="67"/>
      <c r="AE245" s="67"/>
      <c r="AF245" s="67"/>
      <c r="AG245" s="67"/>
      <c r="AH245" s="67"/>
      <c r="AI245" s="67"/>
      <c r="AJ245" s="67"/>
      <c r="AK245" s="67"/>
      <c r="AL245" s="67"/>
      <c r="AM245" s="67"/>
      <c r="AN245" s="67"/>
      <c r="AO245" s="67"/>
      <c r="AP245" s="67"/>
      <c r="AQ245" s="67"/>
      <c r="AR245" s="67"/>
      <c r="AS245" s="67"/>
      <c r="AT245" s="67"/>
      <c r="AU245" s="67"/>
      <c r="AV245" s="67"/>
      <c r="AW245" s="67"/>
      <c r="AX245" s="67"/>
      <c r="AY245" s="67"/>
      <c r="AZ245" s="67"/>
      <c r="BA245" s="67"/>
      <c r="BB245" s="67"/>
      <c r="BC245" s="67"/>
      <c r="BD245" s="67"/>
      <c r="BE245" s="67"/>
      <c r="BF245" s="67"/>
      <c r="BG245" s="67"/>
      <c r="BH245" s="67"/>
      <c r="BI245" s="67"/>
      <c r="BJ245" s="67"/>
      <c r="BK245" s="67"/>
      <c r="BL245" s="67"/>
      <c r="BM245" s="67"/>
      <c r="BN245" s="67"/>
      <c r="BO245" s="67"/>
      <c r="BP245" s="67"/>
      <c r="BQ245" s="67"/>
      <c r="BR245" s="67"/>
      <c r="BS245" s="67"/>
      <c r="BT245" s="67"/>
      <c r="BU245" s="67"/>
      <c r="BV245" s="67"/>
      <c r="BW245" s="67"/>
      <c r="BX245" s="67"/>
      <c r="BY245" s="67"/>
      <c r="BZ245" s="67"/>
      <c r="CA245" s="67"/>
      <c r="CB245" s="67"/>
      <c r="CC245" s="67"/>
      <c r="CD245" s="67"/>
      <c r="CE245" s="67"/>
      <c r="CF245" s="67"/>
      <c r="CG245" s="67"/>
      <c r="CH245" s="67"/>
      <c r="CI245" s="67"/>
      <c r="CJ245" s="67"/>
      <c r="CK245" s="67"/>
      <c r="CL245" s="67"/>
      <c r="CM245" s="67"/>
      <c r="CN245" s="67"/>
      <c r="CO245" s="67"/>
      <c r="CP245" s="67"/>
      <c r="CQ245" s="67"/>
    </row>
    <row r="246" spans="1:95" ht="21.75" customHeight="1">
      <c r="A246" s="188"/>
      <c r="B246" s="66" t="s">
        <v>19</v>
      </c>
      <c r="C246" s="67"/>
      <c r="D246" s="67"/>
      <c r="E246" s="67"/>
      <c r="F246" s="67"/>
      <c r="G246" s="67"/>
      <c r="H246" s="67"/>
      <c r="I246" s="67"/>
      <c r="J246" s="67"/>
      <c r="K246" s="67"/>
      <c r="L246" s="67"/>
      <c r="M246" s="67"/>
      <c r="N246" s="67"/>
      <c r="O246" s="67"/>
      <c r="P246" s="67"/>
      <c r="Q246" s="67"/>
      <c r="R246" s="67"/>
      <c r="S246" s="67"/>
      <c r="T246" s="67"/>
      <c r="U246" s="67"/>
      <c r="V246" s="67"/>
      <c r="W246" s="67"/>
      <c r="X246" s="67"/>
      <c r="Y246" s="67"/>
      <c r="Z246" s="67"/>
      <c r="AA246" s="67"/>
      <c r="AB246" s="67"/>
      <c r="AC246" s="67"/>
      <c r="AD246" s="67"/>
      <c r="AE246" s="67"/>
      <c r="AF246" s="67"/>
      <c r="AG246" s="67"/>
      <c r="AH246" s="67"/>
      <c r="AI246" s="67"/>
      <c r="AJ246" s="67"/>
      <c r="AK246" s="67"/>
      <c r="AL246" s="67"/>
      <c r="AM246" s="67"/>
      <c r="AN246" s="67"/>
      <c r="AO246" s="67"/>
      <c r="AP246" s="67"/>
      <c r="AQ246" s="67"/>
      <c r="AR246" s="67"/>
      <c r="AS246" s="67"/>
      <c r="AT246" s="67"/>
      <c r="AU246" s="67"/>
      <c r="AV246" s="67"/>
      <c r="AW246" s="67"/>
      <c r="AX246" s="67"/>
      <c r="AY246" s="67"/>
      <c r="AZ246" s="67"/>
      <c r="BA246" s="67"/>
      <c r="BB246" s="67"/>
      <c r="BC246" s="67"/>
      <c r="BD246" s="67"/>
      <c r="BE246" s="67"/>
      <c r="BF246" s="67"/>
      <c r="BG246" s="67"/>
      <c r="BH246" s="67"/>
      <c r="BI246" s="67"/>
      <c r="BJ246" s="67"/>
      <c r="BK246" s="67"/>
      <c r="BL246" s="67"/>
      <c r="BM246" s="67"/>
      <c r="BN246" s="67"/>
      <c r="BO246" s="67"/>
      <c r="BP246" s="67"/>
      <c r="BQ246" s="67"/>
      <c r="BR246" s="67"/>
      <c r="BS246" s="67"/>
      <c r="BT246" s="67"/>
      <c r="BU246" s="67"/>
      <c r="BV246" s="67"/>
      <c r="BW246" s="67"/>
      <c r="BX246" s="67"/>
      <c r="BY246" s="67"/>
      <c r="BZ246" s="67"/>
      <c r="CA246" s="67"/>
      <c r="CB246" s="67"/>
      <c r="CC246" s="67"/>
      <c r="CD246" s="67"/>
      <c r="CE246" s="67"/>
      <c r="CF246" s="67"/>
      <c r="CG246" s="67"/>
      <c r="CH246" s="67"/>
      <c r="CI246" s="67"/>
      <c r="CJ246" s="67"/>
      <c r="CK246" s="67"/>
      <c r="CL246" s="67"/>
      <c r="CM246" s="67"/>
      <c r="CN246" s="67"/>
      <c r="CO246" s="67"/>
      <c r="CP246" s="67"/>
      <c r="CQ246" s="67"/>
    </row>
    <row r="247" spans="1:95" ht="21.75" customHeight="1">
      <c r="A247" s="188"/>
      <c r="B247" s="66" t="s">
        <v>20</v>
      </c>
      <c r="C247" s="67"/>
      <c r="D247" s="67"/>
      <c r="E247" s="67"/>
      <c r="F247" s="67"/>
      <c r="G247" s="67"/>
      <c r="H247" s="67"/>
      <c r="I247" s="67"/>
      <c r="J247" s="67"/>
      <c r="K247" s="67"/>
      <c r="L247" s="67"/>
      <c r="M247" s="67"/>
      <c r="N247" s="67"/>
      <c r="O247" s="67"/>
      <c r="P247" s="67"/>
      <c r="Q247" s="67"/>
      <c r="R247" s="67"/>
      <c r="S247" s="67"/>
      <c r="T247" s="67"/>
      <c r="U247" s="67"/>
      <c r="V247" s="67"/>
      <c r="W247" s="67"/>
      <c r="X247" s="67"/>
      <c r="Y247" s="67"/>
      <c r="Z247" s="67"/>
      <c r="AA247" s="67"/>
      <c r="AB247" s="67"/>
      <c r="AC247" s="67"/>
      <c r="AD247" s="67"/>
      <c r="AE247" s="67"/>
      <c r="AF247" s="67"/>
      <c r="AG247" s="67"/>
      <c r="AH247" s="67"/>
      <c r="AI247" s="67"/>
      <c r="AJ247" s="67"/>
      <c r="AK247" s="67"/>
      <c r="AL247" s="67"/>
      <c r="AM247" s="67"/>
      <c r="AN247" s="67"/>
      <c r="AO247" s="67"/>
      <c r="AP247" s="67"/>
      <c r="AQ247" s="67"/>
      <c r="AR247" s="67"/>
      <c r="AS247" s="67"/>
      <c r="AT247" s="67"/>
      <c r="AU247" s="67"/>
      <c r="AV247" s="67"/>
      <c r="AW247" s="67"/>
      <c r="AX247" s="67"/>
      <c r="AY247" s="67"/>
      <c r="AZ247" s="67"/>
      <c r="BA247" s="67"/>
      <c r="BB247" s="67"/>
      <c r="BC247" s="67"/>
      <c r="BD247" s="67"/>
      <c r="BE247" s="67"/>
      <c r="BF247" s="67"/>
      <c r="BG247" s="67"/>
      <c r="BH247" s="67"/>
      <c r="BI247" s="67"/>
      <c r="BJ247" s="67"/>
      <c r="BK247" s="67"/>
      <c r="BL247" s="67"/>
      <c r="BM247" s="67"/>
      <c r="BN247" s="67"/>
      <c r="BO247" s="67"/>
      <c r="BP247" s="67"/>
      <c r="BQ247" s="67"/>
      <c r="BR247" s="67"/>
      <c r="BS247" s="67"/>
      <c r="BT247" s="67"/>
      <c r="BU247" s="67"/>
      <c r="BV247" s="67"/>
      <c r="BW247" s="67"/>
      <c r="BX247" s="67"/>
      <c r="BY247" s="67"/>
      <c r="BZ247" s="67"/>
      <c r="CA247" s="67"/>
      <c r="CB247" s="67"/>
      <c r="CC247" s="67"/>
      <c r="CD247" s="67"/>
      <c r="CE247" s="67"/>
      <c r="CF247" s="67"/>
      <c r="CG247" s="67"/>
      <c r="CH247" s="67"/>
      <c r="CI247" s="67"/>
      <c r="CJ247" s="67"/>
      <c r="CK247" s="67"/>
      <c r="CL247" s="67"/>
      <c r="CM247" s="67"/>
      <c r="CN247" s="67"/>
      <c r="CO247" s="67"/>
      <c r="CP247" s="67"/>
      <c r="CQ247" s="67"/>
    </row>
    <row r="248" spans="1:95" ht="21.75" customHeight="1">
      <c r="A248" s="188"/>
      <c r="B248" s="66" t="s">
        <v>24</v>
      </c>
      <c r="C248" s="67"/>
      <c r="D248" s="67"/>
      <c r="E248" s="67"/>
      <c r="F248" s="67"/>
      <c r="G248" s="67"/>
      <c r="H248" s="67"/>
      <c r="I248" s="67"/>
      <c r="J248" s="67"/>
      <c r="K248" s="67"/>
      <c r="L248" s="67"/>
      <c r="M248" s="67"/>
      <c r="N248" s="67"/>
      <c r="O248" s="67"/>
      <c r="P248" s="67"/>
      <c r="Q248" s="67"/>
      <c r="R248" s="67"/>
      <c r="S248" s="67"/>
      <c r="T248" s="67"/>
      <c r="U248" s="67"/>
      <c r="V248" s="67"/>
      <c r="W248" s="67"/>
      <c r="X248" s="67"/>
      <c r="Y248" s="67"/>
      <c r="Z248" s="67"/>
      <c r="AA248" s="67"/>
      <c r="AB248" s="67"/>
      <c r="AC248" s="67"/>
      <c r="AD248" s="67"/>
      <c r="AE248" s="67"/>
      <c r="AF248" s="67"/>
      <c r="AG248" s="67"/>
      <c r="AH248" s="67"/>
      <c r="AI248" s="67"/>
      <c r="AJ248" s="67"/>
      <c r="AK248" s="67"/>
      <c r="AL248" s="67"/>
      <c r="AM248" s="67"/>
      <c r="AN248" s="67"/>
      <c r="AO248" s="67"/>
      <c r="AP248" s="67"/>
      <c r="AQ248" s="67"/>
      <c r="AR248" s="67"/>
      <c r="AS248" s="67"/>
      <c r="AT248" s="67"/>
      <c r="AU248" s="67"/>
      <c r="AV248" s="67"/>
      <c r="AW248" s="67"/>
      <c r="AX248" s="67"/>
      <c r="AY248" s="67"/>
      <c r="AZ248" s="67"/>
      <c r="BA248" s="67"/>
      <c r="BB248" s="67"/>
      <c r="BC248" s="67"/>
      <c r="BD248" s="67"/>
      <c r="BE248" s="67"/>
      <c r="BF248" s="67"/>
      <c r="BG248" s="67"/>
      <c r="BH248" s="67"/>
      <c r="BI248" s="67"/>
      <c r="BJ248" s="67"/>
      <c r="BK248" s="67"/>
      <c r="BL248" s="67"/>
      <c r="BM248" s="67"/>
      <c r="BN248" s="67"/>
      <c r="BO248" s="67"/>
      <c r="BP248" s="67"/>
      <c r="BQ248" s="67"/>
      <c r="BR248" s="67"/>
      <c r="BS248" s="67"/>
      <c r="BT248" s="67"/>
      <c r="BU248" s="67"/>
      <c r="BV248" s="67"/>
      <c r="BW248" s="67"/>
      <c r="BX248" s="67"/>
      <c r="BY248" s="67"/>
      <c r="BZ248" s="67"/>
      <c r="CA248" s="67"/>
      <c r="CB248" s="67"/>
      <c r="CC248" s="67"/>
      <c r="CD248" s="67"/>
      <c r="CE248" s="67"/>
      <c r="CF248" s="67"/>
      <c r="CG248" s="67"/>
      <c r="CH248" s="67"/>
      <c r="CI248" s="67"/>
      <c r="CJ248" s="67"/>
      <c r="CK248" s="67"/>
      <c r="CL248" s="67"/>
      <c r="CM248" s="67"/>
      <c r="CN248" s="67"/>
      <c r="CO248" s="67"/>
      <c r="CP248" s="67"/>
      <c r="CQ248" s="67"/>
    </row>
    <row r="249" spans="1:95" ht="21.75" customHeight="1">
      <c r="A249" s="188"/>
      <c r="B249" s="66" t="s">
        <v>21</v>
      </c>
      <c r="C249" s="67"/>
      <c r="D249" s="67"/>
      <c r="E249" s="67"/>
      <c r="F249" s="67"/>
      <c r="G249" s="67"/>
      <c r="H249" s="67"/>
      <c r="I249" s="67"/>
      <c r="J249" s="67"/>
      <c r="K249" s="67"/>
      <c r="L249" s="67"/>
      <c r="M249" s="67"/>
      <c r="N249" s="67"/>
      <c r="O249" s="67"/>
      <c r="P249" s="67"/>
      <c r="Q249" s="67"/>
      <c r="R249" s="67"/>
      <c r="S249" s="67"/>
      <c r="T249" s="67"/>
      <c r="U249" s="67"/>
      <c r="V249" s="67"/>
      <c r="W249" s="67"/>
      <c r="X249" s="67"/>
      <c r="Y249" s="67"/>
      <c r="Z249" s="67"/>
      <c r="AA249" s="67"/>
      <c r="AB249" s="67"/>
      <c r="AC249" s="67"/>
      <c r="AD249" s="67"/>
      <c r="AE249" s="67"/>
      <c r="AF249" s="67"/>
      <c r="AG249" s="67"/>
      <c r="AH249" s="67"/>
      <c r="AI249" s="67"/>
      <c r="AJ249" s="67"/>
      <c r="AK249" s="67"/>
      <c r="AL249" s="67"/>
      <c r="AM249" s="67"/>
      <c r="AN249" s="67"/>
      <c r="AO249" s="67"/>
      <c r="AP249" s="67"/>
      <c r="AQ249" s="67"/>
      <c r="AR249" s="67"/>
      <c r="AS249" s="67"/>
      <c r="AT249" s="67"/>
      <c r="AU249" s="67"/>
      <c r="AV249" s="67"/>
      <c r="AW249" s="67"/>
      <c r="AX249" s="67"/>
      <c r="AY249" s="67"/>
      <c r="AZ249" s="67"/>
      <c r="BA249" s="67"/>
      <c r="BB249" s="67"/>
      <c r="BC249" s="67"/>
      <c r="BD249" s="67"/>
      <c r="BE249" s="67"/>
      <c r="BF249" s="67"/>
      <c r="BG249" s="67"/>
      <c r="BH249" s="67"/>
      <c r="BI249" s="67"/>
      <c r="BJ249" s="67"/>
      <c r="BK249" s="67"/>
      <c r="BL249" s="67"/>
      <c r="BM249" s="67"/>
      <c r="BN249" s="67"/>
      <c r="BO249" s="67"/>
      <c r="BP249" s="67"/>
      <c r="BQ249" s="67"/>
      <c r="BR249" s="67"/>
      <c r="BS249" s="67"/>
      <c r="BT249" s="67"/>
      <c r="BU249" s="67"/>
      <c r="BV249" s="67"/>
      <c r="BW249" s="67"/>
      <c r="BX249" s="67"/>
      <c r="BY249" s="67"/>
      <c r="BZ249" s="67"/>
      <c r="CA249" s="67"/>
      <c r="CB249" s="67"/>
      <c r="CC249" s="67"/>
      <c r="CD249" s="67"/>
      <c r="CE249" s="67"/>
      <c r="CF249" s="67"/>
      <c r="CG249" s="67"/>
      <c r="CH249" s="67"/>
      <c r="CI249" s="67"/>
      <c r="CJ249" s="67"/>
      <c r="CK249" s="67"/>
      <c r="CL249" s="67"/>
      <c r="CM249" s="67"/>
      <c r="CN249" s="67"/>
      <c r="CO249" s="67"/>
      <c r="CP249" s="67"/>
      <c r="CQ249" s="67"/>
    </row>
    <row r="250" spans="1:95" ht="21.75" customHeight="1">
      <c r="A250" s="188"/>
      <c r="B250" s="66" t="s">
        <v>22</v>
      </c>
      <c r="C250" s="67"/>
      <c r="D250" s="67"/>
      <c r="E250" s="67"/>
      <c r="F250" s="67"/>
      <c r="G250" s="67"/>
      <c r="H250" s="67"/>
      <c r="I250" s="67"/>
      <c r="J250" s="67"/>
      <c r="K250" s="67"/>
      <c r="L250" s="67"/>
      <c r="M250" s="67"/>
      <c r="N250" s="67"/>
      <c r="O250" s="67"/>
      <c r="P250" s="67"/>
      <c r="Q250" s="67"/>
      <c r="R250" s="67"/>
      <c r="S250" s="67"/>
      <c r="T250" s="67"/>
      <c r="U250" s="67"/>
      <c r="V250" s="67"/>
      <c r="W250" s="67"/>
      <c r="X250" s="67"/>
      <c r="Y250" s="67"/>
      <c r="Z250" s="67"/>
      <c r="AA250" s="67"/>
      <c r="AB250" s="67"/>
      <c r="AC250" s="67"/>
      <c r="AD250" s="67"/>
      <c r="AE250" s="67"/>
      <c r="AF250" s="67"/>
      <c r="AG250" s="67"/>
      <c r="AH250" s="67"/>
      <c r="AI250" s="67"/>
      <c r="AJ250" s="67"/>
      <c r="AK250" s="67"/>
      <c r="AL250" s="67"/>
      <c r="AM250" s="67"/>
      <c r="AN250" s="67"/>
      <c r="AO250" s="67"/>
      <c r="AP250" s="67"/>
      <c r="AQ250" s="67"/>
      <c r="AR250" s="67"/>
      <c r="AS250" s="67"/>
      <c r="AT250" s="67"/>
      <c r="AU250" s="67"/>
      <c r="AV250" s="67"/>
      <c r="AW250" s="67"/>
      <c r="AX250" s="67"/>
      <c r="AY250" s="67"/>
      <c r="AZ250" s="67"/>
      <c r="BA250" s="67"/>
      <c r="BB250" s="67"/>
      <c r="BC250" s="67"/>
      <c r="BD250" s="67"/>
      <c r="BE250" s="67"/>
      <c r="BF250" s="67"/>
      <c r="BG250" s="67"/>
      <c r="BH250" s="67"/>
      <c r="BI250" s="67"/>
      <c r="BJ250" s="67"/>
      <c r="BK250" s="67"/>
      <c r="BL250" s="67"/>
      <c r="BM250" s="67"/>
      <c r="BN250" s="67"/>
      <c r="BO250" s="67"/>
      <c r="BP250" s="67"/>
      <c r="BQ250" s="67"/>
      <c r="BR250" s="67"/>
      <c r="BS250" s="67"/>
      <c r="BT250" s="67"/>
      <c r="BU250" s="67"/>
      <c r="BV250" s="67"/>
      <c r="BW250" s="67"/>
      <c r="BX250" s="67"/>
      <c r="BY250" s="67"/>
      <c r="BZ250" s="67"/>
      <c r="CA250" s="67"/>
      <c r="CB250" s="67"/>
      <c r="CC250" s="67"/>
      <c r="CD250" s="67"/>
      <c r="CE250" s="67"/>
      <c r="CF250" s="67"/>
      <c r="CG250" s="67"/>
      <c r="CH250" s="67"/>
      <c r="CI250" s="67"/>
      <c r="CJ250" s="67"/>
      <c r="CK250" s="67"/>
      <c r="CL250" s="67"/>
      <c r="CM250" s="67"/>
      <c r="CN250" s="67"/>
      <c r="CO250" s="67"/>
      <c r="CP250" s="67"/>
      <c r="CQ250" s="67"/>
    </row>
    <row r="251" spans="1:95" ht="21.75" customHeight="1">
      <c r="A251" s="188"/>
      <c r="B251" s="66" t="s">
        <v>23</v>
      </c>
      <c r="C251" s="67"/>
      <c r="D251" s="67"/>
      <c r="E251" s="67"/>
      <c r="F251" s="67"/>
      <c r="G251" s="67"/>
      <c r="H251" s="67"/>
      <c r="I251" s="67"/>
      <c r="J251" s="67"/>
      <c r="K251" s="67"/>
      <c r="L251" s="67"/>
      <c r="M251" s="67"/>
      <c r="N251" s="67"/>
      <c r="O251" s="67"/>
      <c r="P251" s="67"/>
      <c r="Q251" s="67"/>
      <c r="R251" s="67"/>
      <c r="S251" s="67"/>
      <c r="T251" s="67"/>
      <c r="U251" s="67"/>
      <c r="V251" s="67"/>
      <c r="W251" s="67"/>
      <c r="X251" s="67"/>
      <c r="Y251" s="67"/>
      <c r="Z251" s="67"/>
      <c r="AA251" s="67"/>
      <c r="AB251" s="67"/>
      <c r="AC251" s="67"/>
      <c r="AD251" s="67"/>
      <c r="AE251" s="67"/>
      <c r="AF251" s="67"/>
      <c r="AG251" s="67"/>
      <c r="AH251" s="67"/>
      <c r="AI251" s="67"/>
      <c r="AJ251" s="67"/>
      <c r="AK251" s="67"/>
      <c r="AL251" s="67"/>
      <c r="AM251" s="67"/>
      <c r="AN251" s="67"/>
      <c r="AO251" s="67"/>
      <c r="AP251" s="67"/>
      <c r="AQ251" s="67"/>
      <c r="AR251" s="67"/>
      <c r="AS251" s="67"/>
      <c r="AT251" s="67"/>
      <c r="AU251" s="67"/>
      <c r="AV251" s="67"/>
      <c r="AW251" s="67"/>
      <c r="AX251" s="67"/>
      <c r="AY251" s="67"/>
      <c r="AZ251" s="67"/>
      <c r="BA251" s="67"/>
      <c r="BB251" s="67"/>
      <c r="BC251" s="67"/>
      <c r="BD251" s="67"/>
      <c r="BE251" s="67"/>
      <c r="BF251" s="67"/>
      <c r="BG251" s="67"/>
      <c r="BH251" s="67"/>
      <c r="BI251" s="67"/>
      <c r="BJ251" s="67"/>
      <c r="BK251" s="67"/>
      <c r="BL251" s="67"/>
      <c r="BM251" s="67"/>
      <c r="BN251" s="67"/>
      <c r="BO251" s="67"/>
      <c r="BP251" s="67"/>
      <c r="BQ251" s="67"/>
      <c r="BR251" s="67"/>
      <c r="BS251" s="67"/>
      <c r="BT251" s="67"/>
      <c r="BU251" s="67"/>
      <c r="BV251" s="67"/>
      <c r="BW251" s="67"/>
      <c r="BX251" s="67"/>
      <c r="BY251" s="67"/>
      <c r="BZ251" s="67"/>
      <c r="CA251" s="67"/>
      <c r="CB251" s="67"/>
      <c r="CC251" s="67"/>
      <c r="CD251" s="67"/>
      <c r="CE251" s="67"/>
      <c r="CF251" s="67"/>
      <c r="CG251" s="67"/>
      <c r="CH251" s="67"/>
      <c r="CI251" s="67"/>
      <c r="CJ251" s="67"/>
      <c r="CK251" s="67"/>
      <c r="CL251" s="67"/>
      <c r="CM251" s="67"/>
      <c r="CN251" s="67"/>
      <c r="CO251" s="67"/>
      <c r="CP251" s="67"/>
      <c r="CQ251" s="67"/>
    </row>
    <row r="252" spans="1:95" ht="15" hidden="1">
      <c r="A252" s="188"/>
      <c r="B252" s="35" t="s">
        <v>9</v>
      </c>
      <c r="C252" s="31">
        <f>IF($C$7="","",IF(OR(WEEKDAY($C$7)=1,WEEKDAY($C$7)=7),"*",""))</f>
      </c>
      <c r="D252" s="31" t="str">
        <f>IF($D$7="","",IF(OR(WEEKDAY($D$7)=1,WEEKDAY($D$7)=7),"*",""))</f>
        <v>*</v>
      </c>
      <c r="E252" s="31" t="str">
        <f>IF($E$7="","",IF(OR(WEEKDAY($E$7)=1,WEEKDAY($E$7)=7),"*",""))</f>
        <v>*</v>
      </c>
      <c r="F252" s="31">
        <f>IF($F$7="","",IF(OR(WEEKDAY($F$7)=1,WEEKDAY($F$7)=7),"*",""))</f>
      </c>
      <c r="G252" s="31">
        <f>IF($G$7="","",IF(OR(WEEKDAY($G$7)=1,WEEKDAY($G$7)=7),"*",""))</f>
      </c>
      <c r="H252" s="31">
        <f>IF(OR(WEEKDAY($H$7)=1,WEEKDAY($H$7)=7),"*","")</f>
      </c>
      <c r="I252" s="31">
        <f>IF(OR(WEEKDAY($I$7)=1,WEEKDAY($I$7)=7),"*","")</f>
      </c>
      <c r="J252" s="31">
        <f>IF(OR(WEEKDAY($J$7)=1,WEEKDAY($J$7)=7),"*","")</f>
      </c>
      <c r="K252" s="31" t="str">
        <f>IF(OR(WEEKDAY($K$7)=1,WEEKDAY($K$7)=7),"*","")</f>
        <v>*</v>
      </c>
      <c r="L252" s="31" t="str">
        <f>IF(OR(WEEKDAY($L$7)=1,WEEKDAY($L$7)=7),"*","")</f>
        <v>*</v>
      </c>
      <c r="M252" s="31">
        <f>IF(OR(WEEKDAY($M$7)=1,WEEKDAY($M$7)=7),"*","")</f>
      </c>
      <c r="N252" s="31">
        <f>IF(OR(WEEKDAY($N$7)=1,WEEKDAY($N$7)=7),"*","")</f>
      </c>
      <c r="O252" s="32">
        <f>IF($G$236=2000,"Open",IF(OR(WEEKDAY($O$7)=1,WEEKDAY($O$7)=7),"*",""))</f>
      </c>
      <c r="P252" s="31">
        <f>IF(OR(WEEKDAY($P$7)=1,WEEKDAY($P$7)=7),"*","")</f>
      </c>
      <c r="Q252" s="31">
        <f>IF(OR(WEEKDAY($Q$7)=1,WEEKDAY($Q$7)=7),"*","")</f>
      </c>
      <c r="R252" s="31" t="str">
        <f>IF(OR(WEEKDAY($R$7)=1,WEEKDAY($R$7)=7),"*","")</f>
        <v>*</v>
      </c>
      <c r="S252" s="31" t="str">
        <f>IF(OR(WEEKDAY($S$7)=1,WEEKDAY($S$7)=7),"*","")</f>
        <v>*</v>
      </c>
      <c r="T252" s="31">
        <f>IF(OR(WEEKDAY($T$7)=1,WEEKDAY($T$7)=7),"*","")</f>
      </c>
      <c r="U252" s="31">
        <f>IF(OR(WEEKDAY($U$7)=1,WEEKDAY($U$7)=7),"*","")</f>
      </c>
      <c r="V252" s="31" t="s">
        <v>10</v>
      </c>
      <c r="W252" s="31" t="s">
        <v>10</v>
      </c>
      <c r="X252" s="32">
        <f>IF($G$236=2000,"*",IF(OR(WEEKDAY($X$7)=1,WEEKDAY($X$7)=7),"*",""))</f>
      </c>
      <c r="Y252" s="32" t="str">
        <f>IF($G$236=2000,"*",IF(OR(WEEKDAY($Y$7)=1,WEEKDAY($Y$7)=7),"*",""))</f>
        <v>*</v>
      </c>
      <c r="Z252" s="32" t="str">
        <f>IF($G$236=2000,"*",IF(OR(WEEKDAY($Z$7)=1,WEEKDAY($Z$7)=7),"*",""))</f>
        <v>*</v>
      </c>
      <c r="AA252" s="32">
        <f>IF($G$236=2000,"*",IF(OR(WEEKDAY($AA$7)=1,WEEKDAY($AA$7)=7),"*",""))</f>
      </c>
      <c r="AB252" s="32">
        <f>IF($G$236=2000,"*",IF(OR(WEEKDAY($AB$7)=1,WEEKDAY($AB$7)=7),"*",""))</f>
      </c>
      <c r="AC252" s="31">
        <f>IF(OR(WEEKDAY($AC$7)=1,WEEKDAY($AC$7)=7),"*","")</f>
      </c>
      <c r="AD252" s="31">
        <f>IF(OR(WEEKDAY($AD$7)=1,WEEKDAY($AD$7)=7),"*","")</f>
      </c>
      <c r="AE252" s="31">
        <f>IF(OR(WEEKDAY($AE$7)=1,WEEKDAY($AE$7)=7),"*","")</f>
      </c>
      <c r="AF252" s="31" t="str">
        <f>IF(OR(WEEKDAY($AF$7)=1,WEEKDAY($AF$7)=7),"*","")</f>
        <v>*</v>
      </c>
      <c r="AG252" s="31" t="str">
        <f>IF(OR(WEEKDAY($AG$7)=1,WEEKDAY($AG$7)=7),"*","")</f>
        <v>*</v>
      </c>
      <c r="AH252" s="31">
        <f>IF($C$7="","",IF(OR(WEEKDAY($C$7)=1,WEEKDAY($C$7)=7),"*",""))</f>
      </c>
      <c r="AI252" s="31" t="str">
        <f>IF($D$7="","",IF(OR(WEEKDAY($D$7)=1,WEEKDAY($D$7)=7),"*",""))</f>
        <v>*</v>
      </c>
      <c r="AJ252" s="31" t="str">
        <f>IF($E$7="","",IF(OR(WEEKDAY($E$7)=1,WEEKDAY($E$7)=7),"*",""))</f>
        <v>*</v>
      </c>
      <c r="AK252" s="31">
        <f>IF($F$7="","",IF(OR(WEEKDAY($F$7)=1,WEEKDAY($F$7)=7),"*",""))</f>
      </c>
      <c r="AL252" s="31">
        <f>IF($G$7="","",IF(OR(WEEKDAY($G$7)=1,WEEKDAY($G$7)=7),"*",""))</f>
      </c>
      <c r="AM252" s="31">
        <f>IF($H$7="","",IF(OR(WEEKDAY($H$7)=1,WEEKDAY($H$7)=7),"*",""))</f>
      </c>
      <c r="AN252" s="31">
        <f>IF(OR(WEEKDAY($I$7)=1,WEEKDAY($I$7)=7),"*","")</f>
      </c>
      <c r="AO252" s="31">
        <f>IF(OR(WEEKDAY($J$7)=1,WEEKDAY($J$7)=7),"*","")</f>
      </c>
      <c r="AP252" s="31" t="str">
        <f>IF(OR(WEEKDAY($K$7)=1,WEEKDAY($K$7)=7),"*","")</f>
        <v>*</v>
      </c>
      <c r="AQ252" s="31" t="str">
        <f>IF(OR(WEEKDAY($L$7)=1,WEEKDAY($L$7)=7),"*","")</f>
        <v>*</v>
      </c>
      <c r="AR252" s="31">
        <f>IF(OR(WEEKDAY($M$7)=1,WEEKDAY($M$7)=7),"*","")</f>
      </c>
      <c r="AS252" s="31">
        <f>IF(OR(WEEKDAY($N$7)=1,WEEKDAY($N$7)=7),"*","")</f>
      </c>
      <c r="AT252" s="31">
        <f>IF(OR(WEEKDAY($O$7)=1,WEEKDAY($O$7)=7),"*","")</f>
      </c>
      <c r="AU252" s="31">
        <f>IF(OR(WEEKDAY($P$7)=1,WEEKDAY($P$7)=7),"*","")</f>
      </c>
      <c r="AV252" s="31">
        <f>IF(OR(WEEKDAY($Q$7)=1,WEEKDAY($Q$7)=7),"*","")</f>
      </c>
      <c r="AW252" s="31" t="str">
        <f>IF(OR(WEEKDAY($R$7)=1,WEEKDAY($R$7)=7),"*","")</f>
        <v>*</v>
      </c>
      <c r="AX252" s="31" t="str">
        <f>IF(OR(WEEKDAY($S$7)=1,WEEKDAY($S$7)=7),"*","")</f>
        <v>*</v>
      </c>
      <c r="AY252" s="31">
        <f>IF(OR(WEEKDAY($T$7)=1,WEEKDAY($T$7)=7),"*","")</f>
      </c>
      <c r="AZ252" s="31">
        <f>IF(OR(WEEKDAY($U$7)=1,WEEKDAY($U$7)=7),"*","")</f>
      </c>
      <c r="BA252" s="31">
        <f>IF(OR(WEEKDAY($V$7)=1,WEEKDAY($V$7)=7),"*","")</f>
      </c>
      <c r="BB252" s="31">
        <f>IF(OR(WEEKDAY($W$7)=1,WEEKDAY($W$7)=7),"*","")</f>
      </c>
      <c r="BC252" s="32">
        <f>IF($G$236=2000,"*",IF(OR(WEEKDAY($X$7)=1,WEEKDAY($X$7)=7),"*",""))</f>
      </c>
      <c r="BD252" s="32" t="str">
        <f>IF($G$236=2000,"*",IF(OR(WEEKDAY($Y$7)=1,WEEKDAY($Y$7)=7),"*",""))</f>
        <v>*</v>
      </c>
      <c r="BE252" s="32" t="str">
        <f>IF($G$236=2000,"*",IF(OR(WEEKDAY($Z$7)=1,WEEKDAY($Z$7)=7),"*",""))</f>
        <v>*</v>
      </c>
      <c r="BF252" s="32">
        <f>IF($G$236=2000,"*",IF(OR(WEEKDAY($AA$7)=1,WEEKDAY($AA$7)=7),"*",""))</f>
      </c>
      <c r="BG252" s="32">
        <f>IF($G$236=2000,"*",IF(OR(WEEKDAY($AB$7)=1,WEEKDAY($AB$7)=7),"*",""))</f>
      </c>
      <c r="BH252" s="31">
        <f>IF(OR(WEEKDAY($AC$7)=1,WEEKDAY($AC$7)=7),"*","")</f>
      </c>
      <c r="BI252" s="31">
        <f>IF(OR(WEEKDAY($AD$7)=1,WEEKDAY($AD$7)=7),"*","")</f>
      </c>
      <c r="BJ252" s="31">
        <f>IF($AE$7="","",IF(OR(WEEKDAY($AE$7)=1,WEEKDAY($AE$7)=7),"*",""))</f>
      </c>
      <c r="BK252" s="31" t="str">
        <f>IF($AF$7="","",IF(OR(WEEKDAY($AF$7)=1,WEEKDAY($AF$7)=7),"*",""))</f>
        <v>*</v>
      </c>
      <c r="BL252" s="31" t="str">
        <f>IF($AG$7="","",IF(OR(WEEKDAY($AG$7)=1,WEEKDAY($AG$7)=7),"*",""))</f>
        <v>*</v>
      </c>
      <c r="BM252" s="31">
        <f>IF($C$7="","",IF(OR(WEEKDAY($C$7)=1,WEEKDAY($C$7)=7),"*",""))</f>
      </c>
      <c r="BN252" s="31" t="str">
        <f>IF($D$7="","",IF(OR(WEEKDAY($D$7)=1,WEEKDAY($D$7)=7),"*",""))</f>
        <v>*</v>
      </c>
      <c r="BO252" s="31" t="str">
        <f>IF($E$7="","",IF(OR(WEEKDAY($E$7)=1,WEEKDAY($E$7)=7),"*",""))</f>
        <v>*</v>
      </c>
      <c r="BP252" s="31">
        <f>IF($F$7="","",IF(OR(WEEKDAY($F$7)=1,WEEKDAY($F$7)=7),"*",""))</f>
      </c>
      <c r="BQ252" s="31">
        <f>IF($G$7="","",IF(OR(WEEKDAY($G$7)=1,WEEKDAY($G$7)=7),"*",""))</f>
      </c>
      <c r="BR252" s="31">
        <f>IF($H$7="","",IF(OR(WEEKDAY($H$7)=1,WEEKDAY($H$7)=7),"*",""))</f>
      </c>
      <c r="BS252" s="31">
        <f>IF(OR(WEEKDAY($I$7)=1,WEEKDAY($I$7)=7),"*","")</f>
      </c>
      <c r="BT252" s="31">
        <f>IF(OR(WEEKDAY($J$7)=1,WEEKDAY($J$7)=7),"*","")</f>
      </c>
      <c r="BU252" s="31" t="str">
        <f>IF(OR(WEEKDAY($K$7)=1,WEEKDAY($K$7)=7),"*","")</f>
        <v>*</v>
      </c>
      <c r="BV252" s="31" t="str">
        <f>IF(OR(WEEKDAY($L$7)=1,WEEKDAY($L$7)=7),"*","")</f>
        <v>*</v>
      </c>
      <c r="BW252" s="31">
        <f>IF(OR(WEEKDAY($M$7)=1,WEEKDAY($M$7)=7),"*","")</f>
      </c>
      <c r="BX252" s="31">
        <f>IF(OR(WEEKDAY($N$7)=1,WEEKDAY($N$7)=7),"*","")</f>
      </c>
      <c r="BY252" s="31">
        <f>IF(OR(WEEKDAY($O$7)=1,WEEKDAY($O$7)=7),"*","")</f>
      </c>
      <c r="BZ252" s="31">
        <f>IF(OR(WEEKDAY($P$7)=1,WEEKDAY($P$7)=7),"*","")</f>
      </c>
      <c r="CA252" s="31">
        <f>IF(OR(WEEKDAY($Q$7)=1,WEEKDAY($Q$7)=7),"*","")</f>
      </c>
      <c r="CB252" s="31" t="str">
        <f>IF(OR(WEEKDAY($R$7)=1,WEEKDAY($R$7)=7),"*","")</f>
        <v>*</v>
      </c>
      <c r="CC252" s="31" t="str">
        <f>IF(OR(WEEKDAY($S$7)=1,WEEKDAY($S$7)=7),"*","")</f>
        <v>*</v>
      </c>
      <c r="CD252" s="32">
        <f>IF($G$236=2000,"*",IF(OR(WEEKDAY($T$7)=1,WEEKDAY($T$7)=7),"*",""))</f>
      </c>
      <c r="CE252" s="31">
        <f>IF(OR(WEEKDAY($U$7)=1,WEEKDAY($U$7)=7),"*","")</f>
      </c>
      <c r="CF252" s="32">
        <f>IF($G$236=2000,"Open",IF(OR(WEEKDAY($V$7)=1,WEEKDAY($V$7)=7),"*",""))</f>
      </c>
      <c r="CG252" s="31">
        <f>IF(OR(WEEKDAY($W$7)=1,WEEKDAY($W$7)=7),"*","")</f>
      </c>
      <c r="CH252" s="31">
        <f>IF(OR(WEEKDAY($X$7)=1,WEEKDAY($X$7)=7),"*","")</f>
      </c>
      <c r="CI252" s="31" t="str">
        <f>IF(OR(WEEKDAY($Y$7)=1,WEEKDAY($Y$7)=7),"*","")</f>
        <v>*</v>
      </c>
      <c r="CJ252" s="31" t="str">
        <f>IF(OR(WEEKDAY($Z$7)=1,WEEKDAY($Z$7)=7),"*","")</f>
        <v>*</v>
      </c>
      <c r="CK252" s="31">
        <f>IF(OR(WEEKDAY($AA$7)=1,WEEKDAY($AA$7)=7),"*","")</f>
      </c>
      <c r="CL252" s="31">
        <f>IF(OR(WEEKDAY($AB$7)=1,WEEKDAY($AB$7)=7),"*","")</f>
      </c>
      <c r="CM252" s="31">
        <f>IF(OR(WEEKDAY($AC$7)=1,WEEKDAY($AC$7)=7),"*","")</f>
      </c>
      <c r="CN252" s="31">
        <f>IF(OR(WEEKDAY($AD$7)=1,WEEKDAY($AD$7)=7),"*","")</f>
      </c>
      <c r="CO252" s="31">
        <f>IF($AE$7="","",IF(OR(WEEKDAY($AE$7)=1,WEEKDAY($AE$7)=7),"*",""))</f>
      </c>
      <c r="CP252" s="31" t="str">
        <f>IF($AF$7="","",IF(OR(WEEKDAY($AF$7)=1,WEEKDAY($AF$7)=7),"*",""))</f>
        <v>*</v>
      </c>
      <c r="CQ252" s="31" t="str">
        <f>IF($AG$7="","",IF(OR(WEEKDAY($AG$7)=1,WEEKDAY($AG$7)=7),"*",""))</f>
        <v>*</v>
      </c>
    </row>
    <row r="253" spans="1:95" ht="15" hidden="1">
      <c r="A253" s="188"/>
      <c r="B253" s="35" t="s">
        <v>11</v>
      </c>
      <c r="C253" s="31">
        <f>IF($C$7="","",IF(OR(WEEKDAY($C$7)=1,WEEKDAY($C$7)=7),"*",""))</f>
      </c>
      <c r="D253" s="31" t="str">
        <f>IF($D$7="","",IF(OR(WEEKDAY($D$7)=1,WEEKDAY($D$7)=7),"*",""))</f>
        <v>*</v>
      </c>
      <c r="E253" s="31" t="str">
        <f>IF($E$7="","",IF(OR(WEEKDAY($E$7)=1,WEEKDAY($E$7)=7),"*",""))</f>
        <v>*</v>
      </c>
      <c r="F253" s="31">
        <f>IF($F$7="","",IF(OR(WEEKDAY($F$7)=1,WEEKDAY($F$7)=7),"*",""))</f>
      </c>
      <c r="G253" s="31">
        <f>IF($G$7="","",IF(OR(WEEKDAY($G$7)=1,WEEKDAY($G$7)=7),"*",""))</f>
      </c>
      <c r="H253" s="31">
        <f>IF(OR(WEEKDAY($H$7)=1,WEEKDAY($H$7)=7),"*","")</f>
      </c>
      <c r="I253" s="31">
        <f>IF(OR(WEEKDAY($I$7)=1,WEEKDAY($I$7)=7),"*","")</f>
      </c>
      <c r="J253" s="31">
        <f>IF(OR(WEEKDAY($J$7)=1,WEEKDAY($J$7)=7),"*","")</f>
      </c>
      <c r="K253" s="31" t="str">
        <f>IF(OR(WEEKDAY($K$7)=1,WEEKDAY($K$7)=7),"*","")</f>
        <v>*</v>
      </c>
      <c r="L253" s="31" t="str">
        <f>IF(OR(WEEKDAY($L$7)=1,WEEKDAY($L$7)=7),"*","")</f>
        <v>*</v>
      </c>
      <c r="M253" s="31">
        <f>IF(OR(WEEKDAY($M$7)=1,WEEKDAY($M$7)=7),"*","")</f>
      </c>
      <c r="N253" s="31">
        <f>IF(OR(WEEKDAY($N$7)=1,WEEKDAY($N$7)=7),"*","")</f>
      </c>
      <c r="O253" s="36">
        <f>IF(OR(WEEKDAY($O$7)=1,WEEKDAY($O$7)=7),"*","")</f>
      </c>
      <c r="P253" s="31">
        <f>IF(OR(WEEKDAY($P$7)=1,WEEKDAY($P$7)=7),"*","")</f>
      </c>
      <c r="Q253" s="31">
        <f>IF(OR(WEEKDAY($Q$7)=1,WEEKDAY($Q$7)=7),"*","")</f>
      </c>
      <c r="R253" s="31" t="str">
        <f>IF(OR(WEEKDAY($R$7)=1,WEEKDAY($R$7)=7),"*","")</f>
        <v>*</v>
      </c>
      <c r="S253" s="31" t="str">
        <f>IF(OR(WEEKDAY($S$7)=1,WEEKDAY($S$7)=7),"*","")</f>
        <v>*</v>
      </c>
      <c r="T253" s="31">
        <f>IF(OR(WEEKDAY($T$7)=1,WEEKDAY($T$7)=7),"*","")</f>
      </c>
      <c r="U253" s="31">
        <f>IF(OR(WEEKDAY($U$7)=1,WEEKDAY($U$7)=7),"*","")</f>
      </c>
      <c r="V253" s="31">
        <f>IF(OR(WEEKDAY($V$7)=1,WEEKDAY($V$7)=7),"*","")</f>
      </c>
      <c r="W253" s="31">
        <f>IF(OR(WEEKDAY($W$7)=1,WEEKDAY($W$7)=7),"*","")</f>
      </c>
      <c r="X253" s="31">
        <f>IF(OR(WEEKDAY($X$7)=1,WEEKDAY($X$7)=7),"*","")</f>
      </c>
      <c r="Y253" s="31" t="str">
        <f>IF(OR(WEEKDAY($Y$7)=1,WEEKDAY($Y$7)=7),"*","")</f>
        <v>*</v>
      </c>
      <c r="Z253" s="31" t="str">
        <f>IF(OR(WEEKDAY($Z$7)=1,WEEKDAY($Z$7)=7),"*","")</f>
        <v>*</v>
      </c>
      <c r="AA253" s="31">
        <f>IF(OR(WEEKDAY($AA$7)=1,WEEKDAY($AA$7)=7),"*","")</f>
      </c>
      <c r="AB253" s="31">
        <f>IF(OR(WEEKDAY($AB$7)=1,WEEKDAY($AB$7)=7),"*","")</f>
      </c>
      <c r="AC253" s="31">
        <f>IF(OR(WEEKDAY($AC$7)=1,WEEKDAY($AC$7)=7),"*","")</f>
      </c>
      <c r="AD253" s="31">
        <f>IF(OR(WEEKDAY($AD$7)=1,WEEKDAY($AD$7)=7),"*","")</f>
      </c>
      <c r="AE253" s="31">
        <f>IF(OR(WEEKDAY($AE$7)=1,WEEKDAY($AE$7)=7),"*","")</f>
      </c>
      <c r="AF253" s="31" t="str">
        <f>IF(OR(WEEKDAY($AF$7)=1,WEEKDAY($AF$7)=7),"*","")</f>
        <v>*</v>
      </c>
      <c r="AG253" s="31" t="str">
        <f>IF(OR(WEEKDAY($AG$7)=1,WEEKDAY($AG$7)=7),"*","")</f>
        <v>*</v>
      </c>
      <c r="AH253" s="31">
        <f>IF($C$7="","",IF(OR(WEEKDAY($C$7)=1,WEEKDAY($C$7)=7),"*",""))</f>
      </c>
      <c r="AI253" s="31" t="str">
        <f>IF($D$7="","",IF(OR(WEEKDAY($D$7)=1,WEEKDAY($D$7)=7),"*",""))</f>
        <v>*</v>
      </c>
      <c r="AJ253" s="31" t="str">
        <f>IF($E$7="","",IF(OR(WEEKDAY($E$7)=1,WEEKDAY($E$7)=7),"*",""))</f>
        <v>*</v>
      </c>
      <c r="AK253" s="31">
        <f>IF($F$7="","",IF(OR(WEEKDAY($F$7)=1,WEEKDAY($F$7)=7),"*",""))</f>
      </c>
      <c r="AL253" s="31">
        <f>IF($G$7="","",IF(OR(WEEKDAY($G$7)=1,WEEKDAY($G$7)=7),"*",""))</f>
      </c>
      <c r="AM253" s="31">
        <f>IF($H$7="","",IF(OR(WEEKDAY($H$7)=1,WEEKDAY($H$7)=7),"*",""))</f>
      </c>
      <c r="AN253" s="31">
        <f>IF(OR(WEEKDAY($I$7)=1,WEEKDAY($I$7)=7),"*","")</f>
      </c>
      <c r="AO253" s="31">
        <f>IF(OR(WEEKDAY($J$7)=1,WEEKDAY($J$7)=7),"*","")</f>
      </c>
      <c r="AP253" s="31" t="str">
        <f>IF(OR(WEEKDAY($K$7)=1,WEEKDAY($K$7)=7),"*","")</f>
        <v>*</v>
      </c>
      <c r="AQ253" s="31" t="str">
        <f>IF(OR(WEEKDAY($L$7)=1,WEEKDAY($L$7)=7),"*","")</f>
        <v>*</v>
      </c>
      <c r="AR253" s="31">
        <f>IF(OR(WEEKDAY($M$7)=1,WEEKDAY($M$7)=7),"*","")</f>
      </c>
      <c r="AS253" s="31">
        <f>IF(OR(WEEKDAY($N$7)=1,WEEKDAY($N$7)=7),"*","")</f>
      </c>
      <c r="AT253" s="32">
        <f>IF($G$236=2000,"Open",IF(OR(WEEKDAY($O$7)=1,WEEKDAY($O$7)=7),"*",""))</f>
      </c>
      <c r="AU253" s="31">
        <f>IF(OR(WEEKDAY($P$7)=1,WEEKDAY($P$7)=7),"*","")</f>
      </c>
      <c r="AV253" s="32">
        <f>IF($G$236=2000,"*",IF(OR(WEEKDAY($Q$7)=1,WEEKDAY($Q$7)=7),"*",""))</f>
      </c>
      <c r="AW253" s="32" t="str">
        <f>IF($G$236=2000,"*",IF(OR(WEEKDAY($R$7)=1,WEEKDAY($R$7)=7),"*",""))</f>
        <v>*</v>
      </c>
      <c r="AX253" s="31" t="str">
        <f>IF(OR(WEEKDAY($S$7)=1,WEEKDAY($S$7)=7),"*","")</f>
        <v>*</v>
      </c>
      <c r="AY253" s="31">
        <f>IF(OR(WEEKDAY($T$7)=1,WEEKDAY($T$7)=7),"*","")</f>
      </c>
      <c r="AZ253" s="31">
        <f>IF(OR(WEEKDAY($U$7)=1,WEEKDAY($U$7)=7),"*","")</f>
      </c>
      <c r="BA253" s="32">
        <f>IF($G$236=2000,"Open",IF(OR(WEEKDAY($V$7)=1,WEEKDAY($V$7)=7),"*",""))</f>
      </c>
      <c r="BB253" s="31">
        <f>IF(OR(WEEKDAY($W$7)=1,WEEKDAY($W$7)=7),"*","")</f>
      </c>
      <c r="BC253" s="31">
        <f>IF(OR(WEEKDAY($X$7)=1,WEEKDAY($X$7)=7),"*","")</f>
      </c>
      <c r="BD253" s="31" t="str">
        <f>IF(OR(WEEKDAY($Y$7)=1,WEEKDAY($Y$7)=7),"*","")</f>
        <v>*</v>
      </c>
      <c r="BE253" s="31" t="str">
        <f>IF(OR(WEEKDAY($Z$7)=1,WEEKDAY($Z$7)=7),"*","")</f>
        <v>*</v>
      </c>
      <c r="BF253" s="31">
        <f>IF(OR(WEEKDAY($AA$7)=1,WEEKDAY($AA$7)=7),"*","")</f>
      </c>
      <c r="BG253" s="31">
        <f>IF(OR(WEEKDAY($AB$7)=1,WEEKDAY($AB$7)=7),"*","")</f>
      </c>
      <c r="BH253" s="31">
        <f>IF(OR(WEEKDAY($AC$7)=1,WEEKDAY($AC$7)=7),"*","")</f>
      </c>
      <c r="BI253" s="31">
        <f>IF(OR(WEEKDAY($AD$7)=1,WEEKDAY($AD$7)=7),"*","")</f>
      </c>
      <c r="BJ253" s="31">
        <f>IF($AE$7="","",IF(OR(WEEKDAY($AE$7)=1,WEEKDAY($AE$7)=7),"*",""))</f>
      </c>
      <c r="BK253" s="31" t="str">
        <f>IF($AF$7="","",IF(OR(WEEKDAY($AF$7)=1,WEEKDAY($AF$7)=7),"*",""))</f>
        <v>*</v>
      </c>
      <c r="BL253" s="31" t="str">
        <f>IF($AG$7="","",IF(OR(WEEKDAY($AG$7)=1,WEEKDAY($AG$7)=7),"*",""))</f>
        <v>*</v>
      </c>
      <c r="BM253" s="31">
        <f>IF($C$7="","",IF(OR(WEEKDAY($C$7)=1,WEEKDAY($C$7)=7),"*",""))</f>
      </c>
      <c r="BN253" s="31" t="str">
        <f>IF($D$7="","",IF(OR(WEEKDAY($D$7)=1,WEEKDAY($D$7)=7),"*",""))</f>
        <v>*</v>
      </c>
      <c r="BO253" s="31" t="str">
        <f>IF($E$7="","",IF(OR(WEEKDAY($E$7)=1,WEEKDAY($E$7)=7),"*",""))</f>
        <v>*</v>
      </c>
      <c r="BP253" s="31">
        <f>IF($F$7="","",IF(OR(WEEKDAY($F$7)=1,WEEKDAY($F$7)=7),"*",""))</f>
      </c>
      <c r="BQ253" s="31">
        <f>IF($G$7="","",IF(OR(WEEKDAY($G$7)=1,WEEKDAY($G$7)=7),"*",""))</f>
      </c>
      <c r="BR253" s="31">
        <f>IF($H$7="","",IF(OR(WEEKDAY($H$7)=1,WEEKDAY($H$7)=7),"*",""))</f>
      </c>
      <c r="BS253" s="31">
        <f>IF(OR(WEEKDAY($I$7)=1,WEEKDAY($I$7)=7),"*","")</f>
      </c>
      <c r="BT253" s="31">
        <f>IF(OR(WEEKDAY($J$7)=1,WEEKDAY($J$7)=7),"*","")</f>
      </c>
      <c r="BU253" s="31" t="str">
        <f>IF(OR(WEEKDAY($K$7)=1,WEEKDAY($K$7)=7),"*","")</f>
        <v>*</v>
      </c>
      <c r="BV253" s="31" t="str">
        <f>IF(OR(WEEKDAY($L$7)=1,WEEKDAY($L$7)=7),"*","")</f>
        <v>*</v>
      </c>
      <c r="BW253" s="31">
        <f>IF(OR(WEEKDAY($M$7)=1,WEEKDAY($M$7)=7),"*","")</f>
      </c>
      <c r="BX253" s="31">
        <f>IF(OR(WEEKDAY($N$7)=1,WEEKDAY($N$7)=7),"*","")</f>
      </c>
      <c r="BY253" s="32">
        <f>IF($G$236=2000,"Open",IF(OR(WEEKDAY($O$7)=1,WEEKDAY($O$7)=7),"*",""))</f>
      </c>
      <c r="BZ253" s="31">
        <f>IF(OR(WEEKDAY($P$7)=1,WEEKDAY($P$7)=7),"*","")</f>
      </c>
      <c r="CA253" s="31">
        <f>IF(OR(WEEKDAY($Q$7)=1,WEEKDAY($Q$7)=7),"*","")</f>
      </c>
      <c r="CB253" s="31" t="str">
        <f>IF(OR(WEEKDAY($R$7)=1,WEEKDAY($R$7)=7),"*","")</f>
        <v>*</v>
      </c>
      <c r="CC253" s="31" t="str">
        <f>IF(OR(WEEKDAY($S$7)=1,WEEKDAY($S$7)=7),"*","")</f>
        <v>*</v>
      </c>
      <c r="CD253" s="31">
        <f>IF(OR(WEEKDAY($T$7)=1,WEEKDAY($T$7)=7),"*","")</f>
      </c>
      <c r="CE253" s="31">
        <f>IF(OR(WEEKDAY($U$7)=1,WEEKDAY($U$7)=7),"*","")</f>
      </c>
      <c r="CF253" s="31">
        <f>IF(OR(WEEKDAY($V$7)=1,WEEKDAY($V$7)=7),"*","")</f>
      </c>
      <c r="CG253" s="31">
        <f>IF(OR(WEEKDAY($W$7)=1,WEEKDAY($W$7)=7),"*","")</f>
      </c>
      <c r="CH253" s="31">
        <f>IF(OR(WEEKDAY($X$7)=1,WEEKDAY($X$7)=7),"*","")</f>
      </c>
      <c r="CI253" s="31" t="str">
        <f>IF(OR(WEEKDAY($Y$7)=1,WEEKDAY($Y$7)=7),"*","")</f>
        <v>*</v>
      </c>
      <c r="CJ253" s="31" t="str">
        <f>IF(OR(WEEKDAY($Z$7)=1,WEEKDAY($Z$7)=7),"*","")</f>
        <v>*</v>
      </c>
      <c r="CK253" s="31">
        <f>IF(OR(WEEKDAY($AA$7)=1,WEEKDAY($AA$7)=7),"*","")</f>
      </c>
      <c r="CL253" s="31">
        <f>IF(OR(WEEKDAY($AB$7)=1,WEEKDAY($AB$7)=7),"*","")</f>
      </c>
      <c r="CM253" s="31">
        <f>IF(OR(WEEKDAY($AC$7)=1,WEEKDAY($AC$7)=7),"*","")</f>
      </c>
      <c r="CN253" s="31">
        <f>IF(OR(WEEKDAY($AD$7)=1,WEEKDAY($AD$7)=7),"*","")</f>
      </c>
      <c r="CO253" s="31">
        <f>IF($AE$7="","",IF(OR(WEEKDAY($AE$7)=1,WEEKDAY($AE$7)=7),"*",""))</f>
      </c>
      <c r="CP253" s="31" t="str">
        <f>IF($AF$7="","",IF(OR(WEEKDAY($AF$7)=1,WEEKDAY($AF$7)=7),"*",""))</f>
        <v>*</v>
      </c>
      <c r="CQ253" s="31" t="str">
        <f>IF($AG$7="","",IF(OR(WEEKDAY($AG$7)=1,WEEKDAY($AG$7)=7),"*",""))</f>
        <v>*</v>
      </c>
    </row>
    <row r="254" spans="1:95" ht="15" hidden="1">
      <c r="A254" s="188"/>
      <c r="B254" s="45" t="s">
        <v>12</v>
      </c>
      <c r="C254" s="31">
        <f>IF($C$7="","",IF(OR(WEEKDAY($C$7)=1,WEEKDAY($C$7)=7),"*",""))</f>
      </c>
      <c r="D254" s="31" t="str">
        <f>IF($D$7="","",IF(OR(WEEKDAY($D$7)=1,WEEKDAY($D$7)=7),"*",""))</f>
        <v>*</v>
      </c>
      <c r="E254" s="31" t="str">
        <f>IF($E$7="","",IF(OR(WEEKDAY($E$7)=1,WEEKDAY($E$7)=7),"*",""))</f>
        <v>*</v>
      </c>
      <c r="F254" s="31">
        <f>IF($F$7="","",IF(OR(WEEKDAY($F$7)=1,WEEKDAY($F$7)=7),"*",""))</f>
      </c>
      <c r="G254" s="31">
        <f>IF($G$7="","",IF(OR(WEEKDAY($G$7)=1,WEEKDAY($G$7)=7),"*",""))</f>
      </c>
      <c r="H254" s="31">
        <f>IF(OR(WEEKDAY($H$7)=1,WEEKDAY($H$7)=7),"*","")</f>
      </c>
      <c r="I254" s="31">
        <f>IF(OR(WEEKDAY($I$7)=1,WEEKDAY($I$7)=7),"*","")</f>
      </c>
      <c r="J254" s="31">
        <f>IF(OR(WEEKDAY($J$7)=1,WEEKDAY($J$7)=7),"*","")</f>
      </c>
      <c r="K254" s="31" t="str">
        <f>IF(OR(WEEKDAY($K$7)=1,WEEKDAY($K$7)=7),"*","")</f>
        <v>*</v>
      </c>
      <c r="L254" s="31" t="str">
        <f>IF(OR(WEEKDAY($L$7)=1,WEEKDAY($L$7)=7),"*","")</f>
        <v>*</v>
      </c>
      <c r="M254" s="31">
        <f>IF(OR(WEEKDAY($M$7)=1,WEEKDAY($M$7)=7),"*","")</f>
      </c>
      <c r="N254" s="31">
        <f>IF(OR(WEEKDAY($N$7)=1,WEEKDAY($N$7)=7),"*","")</f>
      </c>
      <c r="O254" s="32">
        <f>IF($G$236=2000,"Open",IF(OR(WEEKDAY($O$7)=1,WEEKDAY($O$7)=7),"*",""))</f>
      </c>
      <c r="P254" s="31">
        <f>IF(OR(WEEKDAY($P$7)=1,WEEKDAY($P$7)=7),"*","")</f>
      </c>
      <c r="Q254" s="31">
        <f>IF(OR(WEEKDAY($Q$7)=1,WEEKDAY($Q$7)=7),"*","")</f>
      </c>
      <c r="R254" s="31" t="str">
        <f>IF(OR(WEEKDAY($R$7)=1,WEEKDAY($R$7)=7),"*","")</f>
        <v>*</v>
      </c>
      <c r="S254" s="31" t="str">
        <f>IF(OR(WEEKDAY($S$7)=1,WEEKDAY($S$7)=7),"*","")</f>
        <v>*</v>
      </c>
      <c r="T254" s="31">
        <f>IF(OR(WEEKDAY($T$7)=1,WEEKDAY($T$7)=7),"*","")</f>
      </c>
      <c r="U254" s="31">
        <f>IF(OR(WEEKDAY($U$7)=1,WEEKDAY($U$7)=7),"*","")</f>
      </c>
      <c r="V254" s="31">
        <f>IF(OR(WEEKDAY($V$7)=1,WEEKDAY($V$7)=7),"*","")</f>
      </c>
      <c r="W254" s="31">
        <f>IF(OR(WEEKDAY($W$7)=1,WEEKDAY($W$7)=7),"*","")</f>
      </c>
      <c r="X254" s="31">
        <f>IF(OR(WEEKDAY($X$7)=1,WEEKDAY($X$7)=7),"*","")</f>
      </c>
      <c r="Y254" s="31" t="str">
        <f>IF(OR(WEEKDAY($Y$7)=1,WEEKDAY($Y$7)=7),"*","")</f>
        <v>*</v>
      </c>
      <c r="Z254" s="31" t="str">
        <f>IF(OR(WEEKDAY($Z$7)=1,WEEKDAY($Z$7)=7),"*","")</f>
        <v>*</v>
      </c>
      <c r="AA254" s="31">
        <f>IF(OR(WEEKDAY($AA$7)=1,WEEKDAY($AA$7)=7),"*","")</f>
      </c>
      <c r="AB254" s="31">
        <f>IF(OR(WEEKDAY($AB$7)=1,WEEKDAY($AB$7)=7),"*","")</f>
      </c>
      <c r="AC254" s="31">
        <f>IF(OR(WEEKDAY($AC$7)=1,WEEKDAY($AC$7)=7),"*","")</f>
      </c>
      <c r="AD254" s="31">
        <f>IF(OR(WEEKDAY($AD$7)=1,WEEKDAY($AD$7)=7),"*","")</f>
      </c>
      <c r="AE254" s="31">
        <f>IF(OR(WEEKDAY($AE$7)=1,WEEKDAY($AE$7)=7),"*","")</f>
      </c>
      <c r="AF254" s="31" t="str">
        <f>IF(OR(WEEKDAY($AF$7)=1,WEEKDAY($AF$7)=7),"*","")</f>
        <v>*</v>
      </c>
      <c r="AG254" s="31" t="str">
        <f>IF(OR(WEEKDAY($AG$7)=1,WEEKDAY($AG$7)=7),"*","")</f>
        <v>*</v>
      </c>
      <c r="AH254" s="31">
        <f>IF($C$7="","",IF(OR(WEEKDAY($C$7)=1,WEEKDAY($C$7)=7),"*",""))</f>
      </c>
      <c r="AI254" s="31" t="str">
        <f>IF($D$7="","",IF(OR(WEEKDAY($D$7)=1,WEEKDAY($D$7)=7),"*",""))</f>
        <v>*</v>
      </c>
      <c r="AJ254" s="31" t="str">
        <f>IF($E$7="","",IF(OR(WEEKDAY($E$7)=1,WEEKDAY($E$7)=7),"*",""))</f>
        <v>*</v>
      </c>
      <c r="AK254" s="31">
        <f>IF($F$7="","",IF(OR(WEEKDAY($F$7)=1,WEEKDAY($F$7)=7),"*",""))</f>
      </c>
      <c r="AL254" s="31">
        <f>IF($G$7="","",IF(OR(WEEKDAY($G$7)=1,WEEKDAY($G$7)=7),"*",""))</f>
      </c>
      <c r="AM254" s="31">
        <f>IF($H$7="","",IF(OR(WEEKDAY($H$7)=1,WEEKDAY($H$7)=7),"*",""))</f>
      </c>
      <c r="AN254" s="31">
        <f>IF(OR(WEEKDAY($I$7)=1,WEEKDAY($I$7)=7),"*","")</f>
      </c>
      <c r="AO254" s="31">
        <f>IF(OR(WEEKDAY($J$7)=1,WEEKDAY($J$7)=7),"*","")</f>
      </c>
      <c r="AP254" s="31" t="str">
        <f>IF(OR(WEEKDAY($K$7)=1,WEEKDAY($K$7)=7),"*","")</f>
        <v>*</v>
      </c>
      <c r="AQ254" s="31" t="str">
        <f>IF(OR(WEEKDAY($L$7)=1,WEEKDAY($L$7)=7),"*","")</f>
        <v>*</v>
      </c>
      <c r="AR254" s="31">
        <f>IF(OR(WEEKDAY($M$7)=1,WEEKDAY($M$7)=7),"*","")</f>
      </c>
      <c r="AS254" s="31">
        <f>IF(OR(WEEKDAY($N$7)=1,WEEKDAY($N$7)=7),"*","")</f>
      </c>
      <c r="AT254" s="31">
        <f>IF(OR(WEEKDAY($O$7)=1,WEEKDAY($O$7)=7),"*","")</f>
      </c>
      <c r="AU254" s="31">
        <f>IF(OR(WEEKDAY($P$7)=1,WEEKDAY($P$7)=7),"*","")</f>
      </c>
      <c r="AV254" s="32">
        <f>IF($G$236=2000,"*",IF(OR(WEEKDAY($Q$7)=1,WEEKDAY($Q$7)=7),"*",""))</f>
      </c>
      <c r="AW254" s="32" t="str">
        <f>IF($G$236=2000,"*",IF(OR(WEEKDAY($R$7)=1,WEEKDAY($R$7)=7),"*",""))</f>
        <v>*</v>
      </c>
      <c r="AX254" s="32" t="str">
        <f>IF($G$236=2000,"*",IF(OR(WEEKDAY($S$7)=1,WEEKDAY($S$7)=7),"*",""))</f>
        <v>*</v>
      </c>
      <c r="AY254" s="32">
        <f>IF($G$236=2000,"*",IF(OR(WEEKDAY($T$7)=1,WEEKDAY($T$7)=7),"*",""))</f>
      </c>
      <c r="AZ254" s="32">
        <f>IF($G$236=2000,"*",IF(OR(WEEKDAY($U$7)=1,WEEKDAY($U$7)=7),"*",""))</f>
      </c>
      <c r="BA254" s="31">
        <f>IF(OR(WEEKDAY($V$7)=1,WEEKDAY($V$7)=7),"*","")</f>
      </c>
      <c r="BB254" s="31">
        <f>IF(OR(WEEKDAY($W$7)=1,WEEKDAY($W$7)=7),"*","")</f>
      </c>
      <c r="BC254" s="31">
        <f>IF(OR(WEEKDAY($X$7)=1,WEEKDAY($X$7)=7),"*","")</f>
      </c>
      <c r="BD254" s="31" t="str">
        <f>IF(OR(WEEKDAY($Y$7)=1,WEEKDAY($Y$7)=7),"*","")</f>
        <v>*</v>
      </c>
      <c r="BE254" s="31" t="str">
        <f>IF(OR(WEEKDAY($Z$7)=1,WEEKDAY($Z$7)=7),"*","")</f>
        <v>*</v>
      </c>
      <c r="BF254" s="31">
        <f>IF(OR(WEEKDAY($AA$7)=1,WEEKDAY($AA$7)=7),"*","")</f>
      </c>
      <c r="BG254" s="31">
        <f>IF(OR(WEEKDAY($AB$7)=1,WEEKDAY($AB$7)=7),"*","")</f>
      </c>
      <c r="BH254" s="31">
        <f>IF(OR(WEEKDAY($AC$7)=1,WEEKDAY($AC$7)=7),"*","")</f>
      </c>
      <c r="BI254" s="31">
        <f>IF(OR(WEEKDAY($AD$7)=1,WEEKDAY($AD$7)=7),"*","")</f>
      </c>
      <c r="BJ254" s="31">
        <f>IF($AE$7="","",IF(OR(WEEKDAY($AE$7)=1,WEEKDAY($AE$7)=7),"*",""))</f>
      </c>
      <c r="BK254" s="31" t="str">
        <f>IF($AF$7="","",IF(OR(WEEKDAY($AF$7)=1,WEEKDAY($AF$7)=7),"*",""))</f>
        <v>*</v>
      </c>
      <c r="BL254" s="31" t="str">
        <f>IF($AG$7="","",IF(OR(WEEKDAY($AG$7)=1,WEEKDAY($AG$7)=7),"*",""))</f>
        <v>*</v>
      </c>
      <c r="BM254" s="31">
        <f>IF($C$7="","",IF(OR(WEEKDAY($C$7)=1,WEEKDAY($C$7)=7),"*",""))</f>
      </c>
      <c r="BN254" s="31" t="str">
        <f>IF($D$7="","",IF(OR(WEEKDAY($D$7)=1,WEEKDAY($D$7)=7),"*",""))</f>
        <v>*</v>
      </c>
      <c r="BO254" s="31" t="str">
        <f>IF($E$7="","",IF(OR(WEEKDAY($E$7)=1,WEEKDAY($E$7)=7),"*",""))</f>
        <v>*</v>
      </c>
      <c r="BP254" s="31">
        <f>IF($F$7="","",IF(OR(WEEKDAY($F$7)=1,WEEKDAY($F$7)=7),"*",""))</f>
      </c>
      <c r="BQ254" s="31">
        <f>IF($G$7="","",IF(OR(WEEKDAY($G$7)=1,WEEKDAY($G$7)=7),"*",""))</f>
      </c>
      <c r="BR254" s="31">
        <f>IF($H$7="","",IF(OR(WEEKDAY($H$7)=1,WEEKDAY($H$7)=7),"*",""))</f>
      </c>
      <c r="BS254" s="31">
        <f>IF(OR(WEEKDAY($I$7)=1,WEEKDAY($I$7)=7),"*","")</f>
      </c>
      <c r="BT254" s="31">
        <f>IF(OR(WEEKDAY($J$7)=1,WEEKDAY($J$7)=7),"*","")</f>
      </c>
      <c r="BU254" s="31" t="str">
        <f>IF(OR(WEEKDAY($K$7)=1,WEEKDAY($K$7)=7),"*","")</f>
        <v>*</v>
      </c>
      <c r="BV254" s="31" t="str">
        <f>IF(OR(WEEKDAY($L$7)=1,WEEKDAY($L$7)=7),"*","")</f>
        <v>*</v>
      </c>
      <c r="BW254" s="31">
        <f>IF(OR(WEEKDAY($M$7)=1,WEEKDAY($M$7)=7),"*","")</f>
      </c>
      <c r="BX254" s="31">
        <f>IF(OR(WEEKDAY($N$7)=1,WEEKDAY($N$7)=7),"*","")</f>
      </c>
      <c r="BY254" s="31">
        <f>IF(OR(WEEKDAY($O$7)=1,WEEKDAY($O$7)=7),"*","")</f>
      </c>
      <c r="BZ254" s="31">
        <f>IF(OR(WEEKDAY($P$7)=1,WEEKDAY($P$7)=7),"*","")</f>
      </c>
      <c r="CA254" s="31">
        <f>IF(OR(WEEKDAY($Q$7)=1,WEEKDAY($Q$7)=7),"*","")</f>
      </c>
      <c r="CB254" s="31" t="str">
        <f>IF(OR(WEEKDAY($R$7)=1,WEEKDAY($R$7)=7),"*","")</f>
        <v>*</v>
      </c>
      <c r="CC254" s="31" t="str">
        <f>IF(OR(WEEKDAY($S$7)=1,WEEKDAY($S$7)=7),"*","")</f>
        <v>*</v>
      </c>
      <c r="CD254" s="31">
        <f>IF(OR(WEEKDAY($T$7)=1,WEEKDAY($T$7)=7),"*","")</f>
      </c>
      <c r="CE254" s="31">
        <f>IF(OR(WEEKDAY($U$7)=1,WEEKDAY($U$7)=7),"*","")</f>
      </c>
      <c r="CF254" s="31">
        <f>IF(OR(WEEKDAY($V$7)=1,WEEKDAY($V$7)=7),"*","")</f>
      </c>
      <c r="CG254" s="31">
        <f>IF(OR(WEEKDAY($W$7)=1,WEEKDAY($W$7)=7),"*","")</f>
      </c>
      <c r="CH254" s="31">
        <f>IF(OR(WEEKDAY($X$7)=1,WEEKDAY($X$7)=7),"*","")</f>
      </c>
      <c r="CI254" s="31" t="str">
        <f>IF(OR(WEEKDAY($Y$7)=1,WEEKDAY($Y$7)=7),"*","")</f>
        <v>*</v>
      </c>
      <c r="CJ254" s="31" t="str">
        <f>IF(OR(WEEKDAY($Z$7)=1,WEEKDAY($Z$7)=7),"*","")</f>
        <v>*</v>
      </c>
      <c r="CK254" s="31">
        <f>IF(OR(WEEKDAY($AA$7)=1,WEEKDAY($AA$7)=7),"*","")</f>
      </c>
      <c r="CL254" s="31">
        <f>IF(OR(WEEKDAY($AB$7)=1,WEEKDAY($AB$7)=7),"*","")</f>
      </c>
      <c r="CM254" s="31">
        <f>IF(OR(WEEKDAY($AC$7)=1,WEEKDAY($AC$7)=7),"*","")</f>
      </c>
      <c r="CN254" s="31">
        <f>IF(OR(WEEKDAY($AD$7)=1,WEEKDAY($AD$7)=7),"*","")</f>
      </c>
      <c r="CO254" s="31">
        <f>IF($AE$7="","",IF(OR(WEEKDAY($AE$7)=1,WEEKDAY($AE$7)=7),"*",""))</f>
      </c>
      <c r="CP254" s="31" t="str">
        <f>IF($AF$7="","",IF(OR(WEEKDAY($AF$7)=1,WEEKDAY($AF$7)=7),"*",""))</f>
        <v>*</v>
      </c>
      <c r="CQ254" s="31" t="str">
        <f>IF($AG$7="","",IF(OR(WEEKDAY($AG$7)=1,WEEKDAY($AG$7)=7),"*",""))</f>
        <v>*</v>
      </c>
    </row>
    <row r="255" spans="1:95" ht="15" hidden="1" thickBot="1">
      <c r="A255" s="189"/>
      <c r="B255" s="46" t="s">
        <v>13</v>
      </c>
      <c r="C255" s="55">
        <f>IF($G$236=2001,"*",IF(OR(WEEKDAY($J$7)=1,WEEKDAY($J$7)=7),"*",""))</f>
      </c>
      <c r="D255" s="55">
        <f>IF($G$236=2001,"*",IF(OR(WEEKDAY($J$7)=1,WEEKDAY($J$7)=7),"*",""))</f>
      </c>
      <c r="E255" s="55">
        <f>IF($G$236=2001,"*",IF(OR(WEEKDAY($J$7)=1,WEEKDAY($J$7)=7),"*",""))</f>
      </c>
      <c r="F255" s="55">
        <f>IF($G$236=2001,"*",IF(OR(WEEKDAY($J$7)=1,WEEKDAY($J$7)=7),"*",""))</f>
      </c>
      <c r="G255" s="55">
        <f>IF($G$236=2001,"*",IF(OR(WEEKDAY($J$7)=1,WEEKDAY($J$7)=7),"*",""))</f>
      </c>
      <c r="H255" s="41">
        <f>IF(OR(WEEKDAY($H$7)=1,WEEKDAY($H$7)=7),"*","")</f>
      </c>
      <c r="I255" s="41">
        <f>IF(OR(WEEKDAY($I$7)=1,WEEKDAY($I$7)=7),"*","")</f>
      </c>
      <c r="J255" s="32">
        <f>IF($G$236=2000,"*",IF(OR(WEEKDAY($J$7)=1,WEEKDAY($J$7)=7),"*",""))</f>
      </c>
      <c r="K255" s="32" t="str">
        <f>IF($G$236=2000,"*",IF(OR(WEEKDAY($K$7)=1,WEEKDAY($K$7)=7),"*",""))</f>
        <v>*</v>
      </c>
      <c r="L255" s="32" t="str">
        <f>IF($G$236=2000,"*",IF(OR(WEEKDAY($L$7)=1,WEEKDAY($L$7)=7),"*",""))</f>
        <v>*</v>
      </c>
      <c r="M255" s="41">
        <f>IF(OR(WEEKDAY($M$7)=1,WEEKDAY($M$7)=7),"*","")</f>
      </c>
      <c r="N255" s="41">
        <f>IF(OR(WEEKDAY($N$7)=1,WEEKDAY($N$7)=7),"*","")</f>
      </c>
      <c r="O255" s="41">
        <f>IF(OR(WEEKDAY($O$7)=1,WEEKDAY($O$7)=7),"*","")</f>
      </c>
      <c r="P255" s="41">
        <f>IF(OR(WEEKDAY($P$7)=1,WEEKDAY($P$7)=7),"*","")</f>
      </c>
      <c r="Q255" s="32">
        <f>IF($G$236=2000,"*",IF(OR(WEEKDAY($Q$7)=1,WEEKDAY($Q$7)=7),"*",""))</f>
      </c>
      <c r="R255" s="41" t="str">
        <f>IF(OR(WEEKDAY($R$7)=1,WEEKDAY($R$7)=7),"*","")</f>
        <v>*</v>
      </c>
      <c r="S255" s="41" t="str">
        <f>IF(OR(WEEKDAY($S$7)=1,WEEKDAY($S$7)=7),"*","")</f>
        <v>*</v>
      </c>
      <c r="T255" s="56">
        <f>IF(OR(WEEKDAY($T$7)=1,WEEKDAY($T$7)=7),"*","")</f>
      </c>
      <c r="U255" s="31">
        <f>IF(OR(WEEKDAY($U$7)=1,WEEKDAY($U$7)=7),"*","")</f>
      </c>
      <c r="V255" s="32">
        <f>IF($G$236=2000,"Open",IF(OR(WEEKDAY($V$7)=1,WEEKDAY($V$7)=7),"*",""))</f>
      </c>
      <c r="W255" s="41">
        <f>IF(OR(WEEKDAY($W$7)=1,WEEKDAY($W$7)=7),"*","")</f>
      </c>
      <c r="X255" s="41">
        <f>IF(OR(WEEKDAY($X$7)=1,WEEKDAY($X$7)=7),"*","")</f>
      </c>
      <c r="Y255" s="41" t="str">
        <f>IF(OR(WEEKDAY($Y$7)=1,WEEKDAY($Y$7)=7),"*","")</f>
        <v>*</v>
      </c>
      <c r="Z255" s="41" t="str">
        <f>IF(OR(WEEKDAY($Z$7)=1,WEEKDAY($Z$7)=7),"*","")</f>
        <v>*</v>
      </c>
      <c r="AA255" s="41">
        <f>IF(OR(WEEKDAY($AA$7)=1,WEEKDAY($AA$7)=7),"*","")</f>
      </c>
      <c r="AB255" s="41">
        <f>IF(OR(WEEKDAY($AB$7)=1,WEEKDAY($AB$7)=7),"*","")</f>
      </c>
      <c r="AC255" s="41">
        <f>IF(OR(WEEKDAY($AC$7)=1,WEEKDAY($AC$7)=7),"*","")</f>
      </c>
      <c r="AD255" s="41">
        <f>IF(OR(WEEKDAY($AD$7)=1,WEEKDAY($AD$7)=7),"*","")</f>
      </c>
      <c r="AE255" s="41">
        <f>IF(OR(WEEKDAY($AE$7)=1,WEEKDAY($AE$7)=7),"*","")</f>
      </c>
      <c r="AF255" s="31" t="str">
        <f>IF(OR(WEEKDAY($AF$7)=1,WEEKDAY($AF$7)=7),"*","")</f>
        <v>*</v>
      </c>
      <c r="AG255" s="41" t="str">
        <f>IF(OR(WEEKDAY($AG$7)=1,WEEKDAY($AG$7)=7),"*","")</f>
        <v>*</v>
      </c>
      <c r="AH255" s="41">
        <f>IF($C$7="","",IF(OR(WEEKDAY($C$7)=1,WEEKDAY($C$7)=7),"*",""))</f>
      </c>
      <c r="AI255" s="41" t="str">
        <f>IF($D$7="","",IF(OR(WEEKDAY($D$7)=1,WEEKDAY($D$7)=7),"*",""))</f>
        <v>*</v>
      </c>
      <c r="AJ255" s="41" t="str">
        <f>IF($E$7="","",IF(OR(WEEKDAY($E$7)=1,WEEKDAY($E$7)=7),"*",""))</f>
        <v>*</v>
      </c>
      <c r="AK255" s="41">
        <f>IF($F$7="","",IF(OR(WEEKDAY($F$7)=1,WEEKDAY($F$7)=7),"*",""))</f>
      </c>
      <c r="AL255" s="41">
        <f>IF($G$7="","",IF(OR(WEEKDAY($G$7)=1,WEEKDAY($G$7)=7),"*",""))</f>
      </c>
      <c r="AM255" s="32">
        <f>IF($G$236=2000,"Open",IF(OR(WEEKDAY($H$7)=1,WEEKDAY($H$7)=7),"*",""))</f>
      </c>
      <c r="AN255" s="41">
        <f>IF(OR(WEEKDAY($I$7)=1,WEEKDAY($I$7)=7),"*","")</f>
      </c>
      <c r="AO255" s="41">
        <f>IF(OR(WEEKDAY($J$7)=1,WEEKDAY($J$7)=7),"*","")</f>
      </c>
      <c r="AP255" s="41" t="str">
        <f>IF(OR(WEEKDAY($K$7)=1,WEEKDAY($K$7)=7),"*","")</f>
        <v>*</v>
      </c>
      <c r="AQ255" s="41" t="str">
        <f>IF(OR(WEEKDAY($L$7)=1,WEEKDAY($L$7)=7),"*","")</f>
        <v>*</v>
      </c>
      <c r="AR255" s="41">
        <f>IF(OR(WEEKDAY($M$7)=1,WEEKDAY($M$7)=7),"*","")</f>
      </c>
      <c r="AS255" s="32">
        <f>IF($G$236=2000,"*",IF(OR(WEEKDAY($N$7)=1,WEEKDAY($N$7)=7),"*",""))</f>
      </c>
      <c r="AT255" s="41">
        <f>IF(OR(WEEKDAY($O$7)=1,WEEKDAY($O$7)=7),"*","")</f>
      </c>
      <c r="AU255" s="41">
        <f>IF(OR(WEEKDAY($P$7)=1,WEEKDAY($P$7)=7),"*","")</f>
      </c>
      <c r="AV255" s="55">
        <f>IF($G$236=2001,"*",IF(OR(WEEKDAY($J$7)=1,WEEKDAY($J$7)=7),"*",""))</f>
      </c>
      <c r="AW255" s="41" t="str">
        <f>IF(OR(WEEKDAY($R$7)=1,WEEKDAY($R$7)=7),"*","")</f>
        <v>*</v>
      </c>
      <c r="AX255" s="41" t="str">
        <f>IF(OR(WEEKDAY($S$7)=1,WEEKDAY($S$7)=7),"*","")</f>
        <v>*</v>
      </c>
      <c r="AY255" s="41">
        <f>IF(OR(WEEKDAY($T$7)=1,WEEKDAY($T$7)=7),"*","")</f>
      </c>
      <c r="AZ255" s="31">
        <f>IF(OR(WEEKDAY($U$7)=1,WEEKDAY($U$7)=7),"*","")</f>
      </c>
      <c r="BA255" s="55">
        <f>IF($G$236=2001,"Open",IF(OR(WEEKDAY(BA241)=1,WEEKDAY(BA241)=7),"*",""))</f>
      </c>
      <c r="BB255" s="41">
        <f>IF(OR(WEEKDAY($W$7)=1,WEEKDAY($W$7)=7),"*","")</f>
      </c>
      <c r="BC255" s="41">
        <f>IF(OR(WEEKDAY($X$7)=1,WEEKDAY($X$7)=7),"*","")</f>
      </c>
      <c r="BD255" s="41" t="str">
        <f>IF(OR(WEEKDAY($Y$7)=1,WEEKDAY($Y$7)=7),"*","")</f>
        <v>*</v>
      </c>
      <c r="BE255" s="41" t="str">
        <f>IF(OR(WEEKDAY($Z$7)=1,WEEKDAY($Z$7)=7),"*","")</f>
        <v>*</v>
      </c>
      <c r="BF255" s="41">
        <f>IF(OR(WEEKDAY($AA$7)=1,WEEKDAY($AA$7)=7),"*","")</f>
      </c>
      <c r="BG255" s="41">
        <f>IF(OR(WEEKDAY($AB$7)=1,WEEKDAY($AB$7)=7),"*","")</f>
      </c>
      <c r="BH255" s="41">
        <f>IF(OR(WEEKDAY($AC$7)=1,WEEKDAY($AC$7)=7),"*","")</f>
      </c>
      <c r="BI255" s="41">
        <f>IF(OR(WEEKDAY($AD$7)=1,WEEKDAY($AD$7)=7),"*","")</f>
      </c>
      <c r="BJ255" s="41">
        <f>IF($AE$7="","",IF(OR(WEEKDAY($AE$7)=1,WEEKDAY($AE$7)=7),"*",""))</f>
      </c>
      <c r="BK255" s="41" t="str">
        <f>IF($AF$7="","",IF(OR(WEEKDAY($AF$7)=1,WEEKDAY($AF$7)=7),"*",""))</f>
        <v>*</v>
      </c>
      <c r="BL255" s="41" t="str">
        <f>IF($AG$7="","",IF(OR(WEEKDAY($AG$7)=1,WEEKDAY($AG$7)=7),"*",""))</f>
        <v>*</v>
      </c>
      <c r="BM255" s="41">
        <f>IF($C$7="","",IF(OR(WEEKDAY($C$7)=1,WEEKDAY($C$7)=7),"*",""))</f>
      </c>
      <c r="BN255" s="41" t="str">
        <f>IF($D$7="","",IF(OR(WEEKDAY($D$7)=1,WEEKDAY($D$7)=7),"*",""))</f>
        <v>*</v>
      </c>
      <c r="BO255" s="41" t="str">
        <f>IF($E$7="","",IF(OR(WEEKDAY($E$7)=1,WEEKDAY($E$7)=7),"*",""))</f>
        <v>*</v>
      </c>
      <c r="BP255" s="41">
        <f>IF($F$7="","",IF(OR(WEEKDAY($F$7)=1,WEEKDAY($F$7)=7),"*",""))</f>
      </c>
      <c r="BQ255" s="41">
        <f>IF($G$7="","",IF(OR(WEEKDAY($G$7)=1,WEEKDAY($G$7)=7),"*",""))</f>
      </c>
      <c r="BR255" s="41">
        <f>IF($H$7="","",IF(OR(WEEKDAY($H$7)=1,WEEKDAY($H$7)=7),"*",""))</f>
      </c>
      <c r="BS255" s="41">
        <f>IF(OR(WEEKDAY($I$7)=1,WEEKDAY($I$7)=7),"*","")</f>
      </c>
      <c r="BT255" s="41">
        <f>IF(OR(WEEKDAY($J$7)=1,WEEKDAY($J$7)=7),"*","")</f>
      </c>
      <c r="BU255" s="41" t="str">
        <f>IF(OR(WEEKDAY($K$7)=1,WEEKDAY($K$7)=7),"*","")</f>
        <v>*</v>
      </c>
      <c r="BV255" s="41" t="str">
        <f>IF(OR(WEEKDAY($L$7)=1,WEEKDAY($L$7)=7),"*","")</f>
        <v>*</v>
      </c>
      <c r="BW255" s="41">
        <f>IF(OR(WEEKDAY($M$7)=1,WEEKDAY($M$7)=7),"*","")</f>
      </c>
      <c r="BX255" s="41">
        <f>IF(OR(WEEKDAY($N$7)=1,WEEKDAY($N$7)=7),"*","")</f>
      </c>
      <c r="BY255" s="41">
        <f>IF(OR(WEEKDAY($O$7)=1,WEEKDAY($O$7)=7),"*","")</f>
      </c>
      <c r="BZ255" s="41">
        <f>IF(OR(WEEKDAY($P$7)=1,WEEKDAY($P$7)=7),"*","")</f>
      </c>
      <c r="CA255" s="41">
        <f>IF(OR(WEEKDAY($Q$7)=1,WEEKDAY($Q$7)=7),"*","")</f>
      </c>
      <c r="CB255" s="41" t="str">
        <f>IF(OR(WEEKDAY($R$7)=1,WEEKDAY($R$7)=7),"*","")</f>
        <v>*</v>
      </c>
      <c r="CC255" s="41" t="str">
        <f>IF(OR(WEEKDAY($S$7)=1,WEEKDAY($S$7)=7),"*","")</f>
        <v>*</v>
      </c>
      <c r="CD255" s="41">
        <f>IF(OR(WEEKDAY($T$7)=1,WEEKDAY($T$7)=7),"*","")</f>
      </c>
      <c r="CE255" s="31">
        <f>IF(OR(WEEKDAY($U$7)=1,WEEKDAY($U$7)=7),"*","")</f>
      </c>
      <c r="CF255" s="41">
        <f>IF(OR(WEEKDAY($V$7)=1,WEEKDAY($V$7)=7),"*","")</f>
      </c>
      <c r="CG255" s="41">
        <f>IF(OR(WEEKDAY($W$7)=1,WEEKDAY($W$7)=7),"*","")</f>
      </c>
      <c r="CH255" s="32">
        <f>IF($G$236=2000,"*",IF(OR(WEEKDAY($X$7)=1,WEEKDAY($X$7)=7),"*",""))</f>
      </c>
      <c r="CI255" s="41" t="str">
        <f>IF(OR(WEEKDAY($Y$7)=1,WEEKDAY($Y$7)=7),"*","")</f>
        <v>*</v>
      </c>
      <c r="CJ255" s="41" t="str">
        <f>IF(OR(WEEKDAY($Z$7)=1,WEEKDAY($Z$7)=7),"*","")</f>
        <v>*</v>
      </c>
      <c r="CK255" s="41">
        <f>IF(OR(WEEKDAY($AA$7)=1,WEEKDAY($AA$7)=7),"*","")</f>
      </c>
      <c r="CL255" s="41">
        <f>IF(OR(WEEKDAY($AB$7)=1,WEEKDAY($AB$7)=7),"*","")</f>
      </c>
      <c r="CM255" s="32">
        <f>IF($G$236=2000,"Open",IF(OR(WEEKDAY($AC$7)=1,WEEKDAY($AC$7)=7),"*",""))</f>
      </c>
      <c r="CN255" s="41">
        <f>IF(OR(WEEKDAY($AD$7)=1,WEEKDAY($AD$7)=7),"*","")</f>
      </c>
      <c r="CO255" s="41">
        <f>IF($AE$7="","",IF(OR(WEEKDAY($AE$7)=1,WEEKDAY($AE$7)=7),"*",""))</f>
      </c>
      <c r="CP255" s="41" t="str">
        <f>IF($AF$7="","",IF(OR(WEEKDAY($AF$7)=1,WEEKDAY($AF$7)=7),"*",""))</f>
        <v>*</v>
      </c>
      <c r="CQ255" s="41" t="str">
        <f>IF($AG$7="","",IF(OR(WEEKDAY($AG$7)=1,WEEKDAY($AG$7)=7),"*",""))</f>
        <v>*</v>
      </c>
    </row>
    <row r="256" ht="13.5" hidden="1" thickTop="1">
      <c r="A256" s="13">
        <f ca="1">TODAY()</f>
        <v>42718</v>
      </c>
    </row>
    <row r="257" ht="12.75" hidden="1">
      <c r="A257" s="187">
        <f>IF($G$2="",IF(MONTH($A$2)=12,DATE(YEAR($A$2)+2,1,1),DATE(YEAR($A$2+1),MONTH($A$2)+1,DAY(1))),DATE($G$236,$J$236+1,1))</f>
        <v>42767</v>
      </c>
    </row>
    <row r="258" ht="12.75" hidden="1">
      <c r="A258" s="188" t="e">
        <f>IF($E$2="",IF(MONTH(#REF!)=12,DATE(YEAR(#REF!)+1,1,1),DATE(YEAR(#REF!),MONTH(#REF!)+1,DAY(1))),DATE($E$2,#REF!+1,1))</f>
        <v>#REF!</v>
      </c>
    </row>
    <row r="259" ht="12.75" hidden="1">
      <c r="A259" s="188" t="e">
        <f>IF($E$2="",IF(MONTH(#REF!)=12,DATE(YEAR(#REF!)+1,1,1),DATE(YEAR(#REF!),MONTH(#REF!)+1,DAY(1))),DATE($E$2,C235+1,1))</f>
        <v>#REF!</v>
      </c>
    </row>
    <row r="260" ht="12.75" hidden="1">
      <c r="A260" s="188" t="e">
        <f>IF($E$2="",IF(MONTH(#REF!)=12,DATE(YEAR(#REF!)+1,1,1),DATE(YEAR(#REF!),MONTH(#REF!)+1,DAY(1))),DATE($E$2,C236+1,1))</f>
        <v>#REF!</v>
      </c>
    </row>
    <row r="261" ht="12.75" hidden="1">
      <c r="A261" s="188" t="e">
        <f>IF($E$2="",IF(MONTH(#REF!)=12,DATE(YEAR(#REF!)+1,1,1),DATE(YEAR(#REF!),MONTH(#REF!)+1,DAY(1))),DATE($E$2,C237+1,1))</f>
        <v>#REF!</v>
      </c>
    </row>
    <row r="262" ht="12.75" hidden="1">
      <c r="A262" s="188" t="e">
        <f>IF($E$2="",IF(MONTH(#REF!)=12,DATE(YEAR(#REF!)+1,1,1),DATE(YEAR(#REF!),MONTH(#REF!)+1,DAY(1))),DATE($E$2,C238+1,1))</f>
        <v>#REF!</v>
      </c>
    </row>
    <row r="263" ht="12.75" hidden="1">
      <c r="A263" s="188" t="e">
        <f>IF($E$2="",IF(MONTH(#REF!)=12,DATE(YEAR(#REF!)+1,1,1),DATE(YEAR(#REF!),MONTH(#REF!)+1,DAY(1))),DATE($E$2,C239+1,1))</f>
        <v>#REF!</v>
      </c>
    </row>
    <row r="264" ht="12.75" hidden="1">
      <c r="A264" s="188" t="e">
        <f>IF($E$2="",IF(MONTH(#REF!)=12,DATE(YEAR(#REF!)+1,1,1),DATE(YEAR(#REF!),MONTH(#REF!)+1,DAY(1))),DATE($E$2,C240+1,1))</f>
        <v>#REF!</v>
      </c>
    </row>
    <row r="265" ht="12.75" hidden="1">
      <c r="A265" s="188" t="e">
        <f>IF($E$2="",IF(MONTH(#REF!)=12,DATE(YEAR(#REF!)+1,1,1),DATE(YEAR(#REF!),MONTH(#REF!)+1,DAY(1))),DATE($E$2,C241+1,1))</f>
        <v>#REF!</v>
      </c>
    </row>
    <row r="266" ht="12.75" hidden="1">
      <c r="A266" s="188" t="e">
        <f>IF($E$2="",IF(MONTH(#REF!)=12,DATE(YEAR(#REF!)+1,1,1),DATE(YEAR(#REF!),MONTH(#REF!)+1,DAY(1))),DATE($E$2,C242+1,1))</f>
        <v>#REF!</v>
      </c>
    </row>
    <row r="267" ht="12.75" hidden="1">
      <c r="A267" s="188" t="e">
        <f>IF($E$2="",IF(MONTH(#REF!)=12,DATE(YEAR(#REF!)+1,1,1),DATE(YEAR(#REF!),MONTH(#REF!)+1,DAY(1))),DATE($E$2,C243+1,1))</f>
        <v>#REF!</v>
      </c>
    </row>
    <row r="268" ht="12.75" hidden="1">
      <c r="A268" s="188" t="e">
        <f>IF($E$2="",IF(MONTH(#REF!)=12,DATE(YEAR(#REF!)+1,1,1),DATE(YEAR(#REF!),MONTH(#REF!)+1,DAY(1))),DATE($E$2,C244+1,1))</f>
        <v>#REF!</v>
      </c>
    </row>
    <row r="269" ht="12.75" hidden="1">
      <c r="A269" s="188" t="e">
        <f>IF($E$2="",IF(MONTH(#REF!)=12,DATE(YEAR(#REF!)+1,1,1),DATE(YEAR(#REF!),MONTH(#REF!)+1,DAY(1))),DATE($E$2,C245+1,1))</f>
        <v>#REF!</v>
      </c>
    </row>
    <row r="270" ht="12.75" hidden="1">
      <c r="A270" s="188" t="e">
        <f>IF($E$2="",IF(MONTH(#REF!)=12,DATE(YEAR(#REF!)+1,1,1),DATE(YEAR(#REF!),MONTH(#REF!)+1,DAY(1))),DATE($E$2,C246+1,1))</f>
        <v>#REF!</v>
      </c>
    </row>
    <row r="271" ht="12.75" hidden="1">
      <c r="A271" s="188" t="e">
        <f>IF($E$2="",IF(MONTH(#REF!)=12,DATE(YEAR(#REF!)+1,1,1),DATE(YEAR(#REF!),MONTH(#REF!)+1,DAY(1))),DATE($E$2,C247+1,1))</f>
        <v>#REF!</v>
      </c>
    </row>
    <row r="272" ht="12.75" hidden="1">
      <c r="A272" s="188" t="e">
        <f>IF($E$2="",IF(MONTH(#REF!)=12,DATE(YEAR(#REF!)+1,1,1),DATE(YEAR(#REF!),MONTH(#REF!)+1,DAY(1))),DATE($E$2,C248+1,1))</f>
        <v>#REF!</v>
      </c>
    </row>
    <row r="273" ht="13.5" hidden="1" thickBot="1">
      <c r="A273" s="189" t="e">
        <f>IF($E$2="",IF(MONTH(#REF!)=12,DATE(YEAR(#REF!)+1,1,1),DATE(YEAR(#REF!),MONTH(#REF!)+1,DAY(1))),DATE($E$2,C249+1,1))</f>
        <v>#REF!</v>
      </c>
    </row>
    <row r="274" ht="13.5" hidden="1" thickTop="1">
      <c r="A274" s="13">
        <f ca="1">TODAY()</f>
        <v>42718</v>
      </c>
    </row>
    <row r="275" ht="12.75" hidden="1">
      <c r="A275" s="187">
        <f>IF($G$2="",IF(MONTH($A$2)=12,DATE(YEAR($A$2)+1,1,1),DATE(YEAR($A$2),MONTH($A$2)+2,DAY(1))),DATE($G$236,$J$236+2,1))</f>
        <v>42795</v>
      </c>
    </row>
    <row r="276" ht="12.75" hidden="1">
      <c r="A276" s="188" t="e">
        <f>IF($E$2="",IF(MONTH(#REF!)=12,DATE(YEAR(#REF!)+1,1,1),DATE(YEAR(#REF!),MONTH(#REF!)+1,DAY(1))),DATE($E$2,#REF!+1,1))</f>
        <v>#REF!</v>
      </c>
    </row>
    <row r="277" ht="12.75" hidden="1">
      <c r="A277" s="188" t="e">
        <f>IF($E$2="",IF(MONTH(#REF!)=12,DATE(YEAR(#REF!)+1,1,1),DATE(YEAR(#REF!),MONTH(#REF!)+1,DAY(1))),DATE($E$2,C253+1,1))</f>
        <v>#REF!</v>
      </c>
    </row>
    <row r="278" ht="12.75" hidden="1">
      <c r="A278" s="188" t="e">
        <f>IF($E$2="",IF(MONTH(#REF!)=12,DATE(YEAR(#REF!)+1,1,1),DATE(YEAR(#REF!),MONTH(#REF!)+1,DAY(1))),DATE($E$2,C254+1,1))</f>
        <v>#REF!</v>
      </c>
    </row>
    <row r="279" ht="12.75" hidden="1">
      <c r="A279" s="188" t="e">
        <f>IF($E$2="",IF(MONTH(#REF!)=12,DATE(YEAR(#REF!)+1,1,1),DATE(YEAR(#REF!),MONTH(#REF!)+1,DAY(1))),DATE($E$2,C255+1,1))</f>
        <v>#REF!</v>
      </c>
    </row>
    <row r="280" ht="12.75" hidden="1">
      <c r="A280" s="188" t="e">
        <f>IF($E$2="",IF(MONTH(#REF!)=12,DATE(YEAR(#REF!)+1,1,1),DATE(YEAR(#REF!),MONTH(#REF!)+1,DAY(1))),DATE($E$2,C256+1,1))</f>
        <v>#REF!</v>
      </c>
    </row>
    <row r="281" ht="12.75" hidden="1">
      <c r="A281" s="188" t="e">
        <f>IF($E$2="",IF(MONTH(#REF!)=12,DATE(YEAR(#REF!)+1,1,1),DATE(YEAR(#REF!),MONTH(#REF!)+1,DAY(1))),DATE($E$2,AH239+1,1))</f>
        <v>#REF!</v>
      </c>
    </row>
    <row r="282" ht="12.75" hidden="1">
      <c r="A282" s="188" t="e">
        <f>IF($E$2="",IF(MONTH(#REF!)=12,DATE(YEAR(#REF!)+1,1,1),DATE(YEAR(#REF!),MONTH(#REF!)+1,DAY(1))),DATE($E$2,AH240+1,1))</f>
        <v>#REF!</v>
      </c>
    </row>
    <row r="283" ht="12.75" hidden="1">
      <c r="A283" s="188" t="e">
        <f>IF($E$2="",IF(MONTH(#REF!)=12,DATE(YEAR(#REF!)+1,1,1),DATE(YEAR(#REF!),MONTH(#REF!)+1,DAY(1))),DATE($E$2,AH241+1,1))</f>
        <v>#REF!</v>
      </c>
    </row>
    <row r="284" ht="12.75" hidden="1">
      <c r="A284" s="188" t="e">
        <f>IF($E$2="",IF(MONTH(#REF!)=12,DATE(YEAR(#REF!)+1,1,1),DATE(YEAR(#REF!),MONTH(#REF!)+1,DAY(1))),DATE($E$2,AH242+1,1))</f>
        <v>#REF!</v>
      </c>
    </row>
    <row r="285" ht="12.75" hidden="1">
      <c r="A285" s="188" t="e">
        <f>IF($E$2="",IF(MONTH(#REF!)=12,DATE(YEAR(#REF!)+1,1,1),DATE(YEAR(#REF!),MONTH(#REF!)+1,DAY(1))),DATE($E$2,AH243+1,1))</f>
        <v>#REF!</v>
      </c>
    </row>
    <row r="286" ht="12.75" hidden="1">
      <c r="A286" s="188" t="e">
        <f>IF($E$2="",IF(MONTH(#REF!)=12,DATE(YEAR(#REF!)+1,1,1),DATE(YEAR(#REF!),MONTH(#REF!)+1,DAY(1))),DATE($E$2,AH244+1,1))</f>
        <v>#REF!</v>
      </c>
    </row>
    <row r="287" ht="12.75" hidden="1">
      <c r="A287" s="188" t="e">
        <f>IF($E$2="",IF(MONTH(#REF!)=12,DATE(YEAR(#REF!)+1,1,1),DATE(YEAR(#REF!),MONTH(#REF!)+1,DAY(1))),DATE($E$2,AH245+1,1))</f>
        <v>#REF!</v>
      </c>
    </row>
    <row r="288" ht="12.75" hidden="1">
      <c r="A288" s="188" t="e">
        <f>IF($E$2="",IF(MONTH(#REF!)=12,DATE(YEAR(#REF!)+1,1,1),DATE(YEAR(#REF!),MONTH(#REF!)+1,DAY(1))),DATE($E$2,AH246+1,1))</f>
        <v>#REF!</v>
      </c>
    </row>
    <row r="289" ht="12.75" hidden="1">
      <c r="A289" s="188" t="e">
        <f>IF($E$2="",IF(MONTH(#REF!)=12,DATE(YEAR(#REF!)+1,1,1),DATE(YEAR(#REF!),MONTH(#REF!)+1,DAY(1))),DATE($E$2,AH247+1,1))</f>
        <v>#REF!</v>
      </c>
    </row>
    <row r="290" ht="12.75" hidden="1">
      <c r="A290" s="188" t="e">
        <f>IF($E$2="",IF(MONTH(#REF!)=12,DATE(YEAR(#REF!)+1,1,1),DATE(YEAR(#REF!),MONTH(#REF!)+1,DAY(1))),DATE($E$2,AH248+1,1))</f>
        <v>#REF!</v>
      </c>
    </row>
    <row r="291" ht="12.75" hidden="1">
      <c r="A291" s="188" t="e">
        <f>IF($E$2="",IF(MONTH(#REF!)=12,DATE(YEAR(#REF!)+1,1,1),DATE(YEAR(#REF!),MONTH(#REF!)+1,DAY(1))),DATE($E$2,AH249+1,1))</f>
        <v>#REF!</v>
      </c>
    </row>
    <row r="292" ht="12.75">
      <c r="A292" s="59"/>
    </row>
  </sheetData>
  <sheetProtection password="CEA2" sheet="1" objects="1" scenarios="1"/>
  <mergeCells count="149">
    <mergeCell ref="AE4:AG4"/>
    <mergeCell ref="C4:I4"/>
    <mergeCell ref="CR3:DV3"/>
    <mergeCell ref="BM3:CQ3"/>
    <mergeCell ref="AH3:BL3"/>
    <mergeCell ref="C3:AG3"/>
    <mergeCell ref="J4:P4"/>
    <mergeCell ref="X4:AD4"/>
    <mergeCell ref="A5:A21"/>
    <mergeCell ref="Q4:W4"/>
    <mergeCell ref="M1:N1"/>
    <mergeCell ref="H2:I2"/>
    <mergeCell ref="AE22:AG22"/>
    <mergeCell ref="A23:A39"/>
    <mergeCell ref="J22:P22"/>
    <mergeCell ref="Q22:W22"/>
    <mergeCell ref="C5:I5"/>
    <mergeCell ref="A1:B1"/>
    <mergeCell ref="Q5:W5"/>
    <mergeCell ref="X5:AD5"/>
    <mergeCell ref="A2:B3"/>
    <mergeCell ref="J5:P5"/>
    <mergeCell ref="A59:A75"/>
    <mergeCell ref="C22:I22"/>
    <mergeCell ref="X22:AD22"/>
    <mergeCell ref="X40:AD40"/>
    <mergeCell ref="C40:I40"/>
    <mergeCell ref="J40:P40"/>
    <mergeCell ref="A41:A57"/>
    <mergeCell ref="DF5:DL5"/>
    <mergeCell ref="CR5:CX5"/>
    <mergeCell ref="BT5:BZ5"/>
    <mergeCell ref="BM5:BS5"/>
    <mergeCell ref="AH5:AN5"/>
    <mergeCell ref="CA5:CG5"/>
    <mergeCell ref="CH5:CN5"/>
    <mergeCell ref="AO5:AU5"/>
    <mergeCell ref="AV5:BB5"/>
    <mergeCell ref="BC5:BI5"/>
    <mergeCell ref="X77:AD77"/>
    <mergeCell ref="CY5:DE5"/>
    <mergeCell ref="C58:I58"/>
    <mergeCell ref="J58:P58"/>
    <mergeCell ref="AH76:BL76"/>
    <mergeCell ref="Q58:W58"/>
    <mergeCell ref="X58:AD58"/>
    <mergeCell ref="AE40:AG40"/>
    <mergeCell ref="Q40:W40"/>
    <mergeCell ref="C76:AG76"/>
    <mergeCell ref="AE58:AG58"/>
    <mergeCell ref="A95:A111"/>
    <mergeCell ref="C94:I94"/>
    <mergeCell ref="J94:P94"/>
    <mergeCell ref="Q94:W94"/>
    <mergeCell ref="X94:AD94"/>
    <mergeCell ref="AO77:AU77"/>
    <mergeCell ref="DM5:DS5"/>
    <mergeCell ref="A77:A93"/>
    <mergeCell ref="C77:I77"/>
    <mergeCell ref="J77:P77"/>
    <mergeCell ref="Q77:W77"/>
    <mergeCell ref="BM77:BS77"/>
    <mergeCell ref="BT77:BZ77"/>
    <mergeCell ref="BM76:CQ76"/>
    <mergeCell ref="BC77:BI77"/>
    <mergeCell ref="A131:A147"/>
    <mergeCell ref="C130:I130"/>
    <mergeCell ref="J130:P130"/>
    <mergeCell ref="Q130:W130"/>
    <mergeCell ref="A113:A129"/>
    <mergeCell ref="AE112:AG112"/>
    <mergeCell ref="C112:I112"/>
    <mergeCell ref="J112:P112"/>
    <mergeCell ref="Q112:W112"/>
    <mergeCell ref="X112:AD112"/>
    <mergeCell ref="Q149:W149"/>
    <mergeCell ref="AH149:AN149"/>
    <mergeCell ref="A149:A165"/>
    <mergeCell ref="C149:I149"/>
    <mergeCell ref="J149:P149"/>
    <mergeCell ref="X149:AD149"/>
    <mergeCell ref="C166:I166"/>
    <mergeCell ref="J166:P166"/>
    <mergeCell ref="Q166:W166"/>
    <mergeCell ref="X166:AD166"/>
    <mergeCell ref="DT149:DV149"/>
    <mergeCell ref="CH149:CN149"/>
    <mergeCell ref="CO149:CQ149"/>
    <mergeCell ref="AO149:AU149"/>
    <mergeCell ref="AV149:BB149"/>
    <mergeCell ref="BC149:BI149"/>
    <mergeCell ref="DM149:DS149"/>
    <mergeCell ref="DF149:DL149"/>
    <mergeCell ref="AE166:AG166"/>
    <mergeCell ref="A203:A219"/>
    <mergeCell ref="CR149:CX149"/>
    <mergeCell ref="CY149:DE149"/>
    <mergeCell ref="BM149:BS149"/>
    <mergeCell ref="BT149:BZ149"/>
    <mergeCell ref="CA149:CG149"/>
    <mergeCell ref="C184:I184"/>
    <mergeCell ref="J184:P184"/>
    <mergeCell ref="Q184:W184"/>
    <mergeCell ref="AE184:AG184"/>
    <mergeCell ref="A185:A201"/>
    <mergeCell ref="X184:AD184"/>
    <mergeCell ref="A167:A183"/>
    <mergeCell ref="H236:I236"/>
    <mergeCell ref="C237:AG237"/>
    <mergeCell ref="AH237:BL237"/>
    <mergeCell ref="AE202:AG202"/>
    <mergeCell ref="C202:I202"/>
    <mergeCell ref="J202:P202"/>
    <mergeCell ref="Q202:W202"/>
    <mergeCell ref="X202:AD202"/>
    <mergeCell ref="BM237:CQ237"/>
    <mergeCell ref="C238:I238"/>
    <mergeCell ref="J238:P238"/>
    <mergeCell ref="Q238:W238"/>
    <mergeCell ref="X238:AD238"/>
    <mergeCell ref="AE238:AG238"/>
    <mergeCell ref="A239:A255"/>
    <mergeCell ref="C239:I239"/>
    <mergeCell ref="J239:P239"/>
    <mergeCell ref="Q239:W239"/>
    <mergeCell ref="BJ239:BL239"/>
    <mergeCell ref="X239:AD239"/>
    <mergeCell ref="AE239:AG239"/>
    <mergeCell ref="AH239:AN239"/>
    <mergeCell ref="A275:A291"/>
    <mergeCell ref="CH239:CN239"/>
    <mergeCell ref="CO239:CQ239"/>
    <mergeCell ref="A257:A273"/>
    <mergeCell ref="BM239:BS239"/>
    <mergeCell ref="BT239:BZ239"/>
    <mergeCell ref="CA239:CG239"/>
    <mergeCell ref="AO239:AU239"/>
    <mergeCell ref="AV239:BB239"/>
    <mergeCell ref="BC239:BI239"/>
    <mergeCell ref="CR76:DV76"/>
    <mergeCell ref="C148:AG148"/>
    <mergeCell ref="AH148:BL148"/>
    <mergeCell ref="BM148:CQ148"/>
    <mergeCell ref="CR148:DV148"/>
    <mergeCell ref="X130:AD130"/>
    <mergeCell ref="AE130:AG130"/>
    <mergeCell ref="AV77:BB77"/>
    <mergeCell ref="AH77:AN77"/>
    <mergeCell ref="AE94:AG94"/>
  </mergeCells>
  <conditionalFormatting sqref="A2:B2">
    <cfRule type="expression" priority="1" dxfId="36" stopIfTrue="1">
      <formula>YEAR(TODAY())=1998</formula>
    </cfRule>
    <cfRule type="expression" priority="2" dxfId="37" stopIfTrue="1">
      <formula>YEAR(TODAY())=1999</formula>
    </cfRule>
    <cfRule type="expression" priority="3" dxfId="38" stopIfTrue="1">
      <formula>YEAR(TODAY())=2000</formula>
    </cfRule>
  </conditionalFormatting>
  <conditionalFormatting sqref="W6 I6 P6 AD6 BI6 BB6 AN6 AU6 CN6 CG6 BS6 BZ6 DS6 AD78 BI78 CN78 BZ240 DL6 W78 BB78 CG78 W150 CX6 I78 AN78 BS78 I150 DE6 P78 AU78 BZ78 P150 BI150 CN150 BB150 CG150 AN150 BS150 AU150 BZ150 DS150 DL150 CX150 DE150 W240 I240 P240 AD240 BI240 BB240 AN240 AU240 CN240 CG240 BS240">
    <cfRule type="expression" priority="35" dxfId="34" stopIfTrue="1">
      <formula>(I7&lt;TODAY())</formula>
    </cfRule>
  </conditionalFormatting>
  <conditionalFormatting sqref="DS78 DL78 CX78 DE78">
    <cfRule type="expression" priority="128" dxfId="34" stopIfTrue="1">
      <formula>(CZ79&lt;TODAY())</formula>
    </cfRule>
  </conditionalFormatting>
  <conditionalFormatting sqref="AD150">
    <cfRule type="expression" priority="132" dxfId="34" stopIfTrue="1">
      <formula>(AD151&lt;TODAY())</formula>
    </cfRule>
  </conditionalFormatting>
  <printOptions/>
  <pageMargins left="0.28" right="0.27" top="0.99" bottom="0.984251968503937" header="0.5118110236220472" footer="0.5118110236220472"/>
  <pageSetup horizontalDpi="300" verticalDpi="300" orientation="landscape" paperSize="9" scale="75" r:id="rId3"/>
  <headerFooter alignWithMargins="0">
    <oddFooter>&amp;Lhttp://excelfan.com/
060915Excel3MonthVerticalCalendar.htm&amp;C&amp;F&amp;R&amp;D</oddFooter>
  </headerFooter>
  <legacyDrawing r:id="rId2"/>
</worksheet>
</file>

<file path=xl/worksheets/sheet5.xml><?xml version="1.0" encoding="utf-8"?>
<worksheet xmlns="http://schemas.openxmlformats.org/spreadsheetml/2006/main" xmlns:r="http://schemas.openxmlformats.org/officeDocument/2006/relationships">
  <dimension ref="A1:I15"/>
  <sheetViews>
    <sheetView tabSelected="1" zoomScalePageLayoutView="0" workbookViewId="0" topLeftCell="A1">
      <selection activeCell="A1" sqref="A1"/>
    </sheetView>
  </sheetViews>
  <sheetFormatPr defaultColWidth="9.00390625" defaultRowHeight="13.5"/>
  <cols>
    <col min="6" max="6" width="15.125" style="0" customWidth="1"/>
    <col min="8" max="8" width="11.875" style="0" bestFit="1" customWidth="1"/>
  </cols>
  <sheetData>
    <row r="1" spans="1:8" ht="14.25">
      <c r="A1" t="s">
        <v>63</v>
      </c>
      <c r="B1" t="s">
        <v>62</v>
      </c>
      <c r="G1" s="201" t="s">
        <v>38</v>
      </c>
      <c r="H1" s="143"/>
    </row>
    <row r="2" spans="2:8" ht="14.25">
      <c r="B2" t="s">
        <v>64</v>
      </c>
      <c r="G2" s="202"/>
      <c r="H2" s="144">
        <f>Year!G2</f>
        <v>2016</v>
      </c>
    </row>
    <row r="3" spans="2:8" ht="14.25">
      <c r="B3" t="s">
        <v>65</v>
      </c>
      <c r="D3" t="s">
        <v>66</v>
      </c>
      <c r="G3" s="202"/>
      <c r="H3" s="145"/>
    </row>
    <row r="4" spans="4:8" ht="28.5">
      <c r="D4" t="s">
        <v>72</v>
      </c>
      <c r="G4" s="202"/>
      <c r="H4" s="146" t="str">
        <f>Year!CW8</f>
        <v>Ken Birthday</v>
      </c>
    </row>
    <row r="5" spans="7:8" ht="14.25">
      <c r="G5" s="202"/>
      <c r="H5" s="146">
        <f>Year!CW9</f>
        <v>0</v>
      </c>
    </row>
    <row r="6" spans="1:8" ht="14.25">
      <c r="A6" t="s">
        <v>69</v>
      </c>
      <c r="C6" t="s">
        <v>68</v>
      </c>
      <c r="G6" s="203"/>
      <c r="H6" s="146" t="str">
        <f>Year!CW10</f>
        <v>Tokyo</v>
      </c>
    </row>
    <row r="7" spans="3:9" ht="14.25">
      <c r="C7" s="149" t="s">
        <v>71</v>
      </c>
      <c r="D7" s="149"/>
      <c r="E7" s="149"/>
      <c r="F7" s="149"/>
      <c r="G7" s="87"/>
      <c r="H7" s="147"/>
      <c r="I7" s="86"/>
    </row>
    <row r="8" spans="3:9" ht="14.25">
      <c r="C8" s="149" t="s">
        <v>70</v>
      </c>
      <c r="D8" s="149"/>
      <c r="E8" s="149"/>
      <c r="F8" s="149"/>
      <c r="G8" s="90" t="s">
        <v>39</v>
      </c>
      <c r="H8" s="148" t="str">
        <f>Year!CW8</f>
        <v>Ken Birthday</v>
      </c>
      <c r="I8" s="86"/>
    </row>
    <row r="9" spans="7:9" ht="14.25">
      <c r="G9" s="88"/>
      <c r="H9" s="148">
        <f>Year!CW9</f>
        <v>0</v>
      </c>
      <c r="I9" s="86"/>
    </row>
    <row r="10" spans="7:8" ht="14.25">
      <c r="G10" s="89"/>
      <c r="H10" s="148" t="str">
        <f>Year!CW10</f>
        <v>Tokyo</v>
      </c>
    </row>
    <row r="14" ht="14.25">
      <c r="C14" s="91" t="s">
        <v>67</v>
      </c>
    </row>
    <row r="15" ht="14.25">
      <c r="C15" s="91" t="s">
        <v>40</v>
      </c>
    </row>
  </sheetData>
  <sheetProtection password="CEA2" sheet="1"/>
  <mergeCells count="1">
    <mergeCell ref="G1:G6"/>
  </mergeCells>
  <hyperlinks>
    <hyperlink ref="H2" location="Year!G2" display="Year!G2"/>
    <hyperlink ref="H4" location="Year!CW8" display="Ken Birthday"/>
    <hyperlink ref="H5" location="Year!CW9" display="Utsunomiya"/>
    <hyperlink ref="H6" location="Year!CW10" display="Tokyo"/>
    <hyperlink ref="C15" r:id="rId1" display="http://excelfan.com"/>
    <hyperlink ref="C14" r:id="rId2" display="http://excelfan.com/060915Excel3MonthVerticalCalendar.htm"/>
  </hyperlinks>
  <printOptions/>
  <pageMargins left="0.7" right="0.7" top="0.75" bottom="0.75" header="0.3" footer="0.3"/>
  <pageSetup horizontalDpi="600" verticalDpi="600" orientation="portrait" paperSize="9" r:id="rId3"/>
</worksheet>
</file>

<file path=docProps/app.xml><?xml version="1.0" encoding="utf-8"?>
<Properties xmlns="http://schemas.openxmlformats.org/officeDocument/2006/extended-properties" xmlns:vt="http://schemas.openxmlformats.org/officeDocument/2006/docPropsVTypes">
  <Application>Microsoft Excel (ARM)</Application>
  <DocSecurity>0</DocSecurity>
  <Template/>
  <Manager/>
  <Company>(株)本田技術研究所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 Matsuoka</dc:creator>
  <cp:keywords/>
  <dc:description/>
  <cp:lastModifiedBy>KuhioNet Ken</cp:lastModifiedBy>
  <cp:lastPrinted>2000-07-31T22:04:17Z</cp:lastPrinted>
  <dcterms:created xsi:type="dcterms:W3CDTF">2000-06-27T04:59:52Z</dcterms:created>
  <dcterms:modified xsi:type="dcterms:W3CDTF">2016-12-14T02:48:03Z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