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856" activeTab="0"/>
  </bookViews>
  <sheets>
    <sheet name="WeeklyView" sheetId="1" r:id="rId1"/>
  </sheets>
  <definedNames>
    <definedName name="_km1">#REF!</definedName>
    <definedName name="_Max20">#REF!</definedName>
    <definedName name="_Max201">#REF!</definedName>
    <definedName name="_Max202">#REF!</definedName>
    <definedName name="_Max203">#REF!</definedName>
    <definedName name="_Max204">#REF!</definedName>
    <definedName name="_Max22">#REF!</definedName>
    <definedName name="_Max222">#REF!</definedName>
    <definedName name="_Max223">#REF!</definedName>
    <definedName name="_Max224">#REF!</definedName>
    <definedName name="EnterDate">'WeeklyView'!$C$1</definedName>
    <definedName name="Holiday">'WeeklyView'!$AI$51:$AO$99</definedName>
    <definedName name="L12CNO0180">#REF!</definedName>
    <definedName name="L12CNO0190">#REF!</definedName>
    <definedName name="L12SRCV0010">#REF!</definedName>
    <definedName name="L12SRCV0020">#REF!</definedName>
    <definedName name="L12SRCV0030">#REF!</definedName>
    <definedName name="L12SRCV0040">#REF!</definedName>
    <definedName name="L12SRCV0050">#REF!</definedName>
    <definedName name="L12SRCV0060">#REF!</definedName>
    <definedName name="L12SRCV0080">#REF!</definedName>
    <definedName name="L12SRCV0180">#REF!</definedName>
    <definedName name="Mon">#REF!</definedName>
    <definedName name="PrintAll">'WeeklyView'!$B$1:$X$49</definedName>
    <definedName name="PrintArea2">#REF!</definedName>
    <definedName name="SelectDate">'WeeklyView'!$B$1</definedName>
    <definedName name="Weeks8">#REF!</definedName>
    <definedName name="WkNumber">'WeeklyView'!#REF!</definedName>
    <definedName name="Year">#REF!</definedName>
    <definedName name="years53wks">#REF!</definedName>
    <definedName name="異動区分">#REF!</definedName>
    <definedName name="資格コード">#REF!</definedName>
    <definedName name="事業所コード">#REF!</definedName>
    <definedName name="本給">#REF!</definedName>
  </definedNames>
  <calcPr fullCalcOnLoad="1"/>
</workbook>
</file>

<file path=xl/comments1.xml><?xml version="1.0" encoding="utf-8"?>
<comments xmlns="http://schemas.openxmlformats.org/spreadsheetml/2006/main">
  <authors>
    <author/>
    <author>作成者</author>
  </authors>
  <commentList>
    <comment ref="J1" authorId="0">
      <text>
        <r>
          <rPr>
            <sz val="11"/>
            <color rgb="FF000000"/>
            <rFont val="MS PGothic"/>
            <family val="3"/>
          </rPr>
          <t xml:space="preserve">Ken Matsuoka:
Enter date eg. 2002/10/1
</t>
        </r>
      </text>
    </comment>
    <comment ref="Q1" authorId="0">
      <text>
        <r>
          <rPr>
            <sz val="11"/>
            <color rgb="FF000000"/>
            <rFont val="MS PGothic"/>
            <family val="3"/>
          </rPr>
          <t xml:space="preserve">Ken Matsuoka:
Enter date eg. 2002/10/1
</t>
        </r>
      </text>
    </comment>
    <comment ref="X1" authorId="0">
      <text>
        <r>
          <rPr>
            <sz val="11"/>
            <color rgb="FF000000"/>
            <rFont val="MS PGothic"/>
            <family val="3"/>
          </rPr>
          <t xml:space="preserve">Ken Matsuoka:
Enter date eg. 2002/10/1
</t>
        </r>
      </text>
    </comment>
    <comment ref="C26" authorId="0">
      <text>
        <r>
          <rPr>
            <sz val="11"/>
            <color rgb="FF000000"/>
            <rFont val="MS PGothic"/>
            <family val="3"/>
          </rPr>
          <t xml:space="preserve">Ken Matsuoka:
Enter date eg. 2002/10/1
</t>
        </r>
      </text>
    </comment>
    <comment ref="J26" authorId="0">
      <text>
        <r>
          <rPr>
            <sz val="11"/>
            <color rgb="FF000000"/>
            <rFont val="MS PGothic"/>
            <family val="3"/>
          </rPr>
          <t xml:space="preserve">Ken Matsuoka:
Enter date eg. 2002/10/1
</t>
        </r>
      </text>
    </comment>
    <comment ref="Q26" authorId="0">
      <text>
        <r>
          <rPr>
            <sz val="11"/>
            <color rgb="FF000000"/>
            <rFont val="MS PGothic"/>
            <family val="3"/>
          </rPr>
          <t xml:space="preserve">Ken Matsuoka:
Enter date eg. 2002/10/1
</t>
        </r>
      </text>
    </comment>
    <comment ref="X26" authorId="0">
      <text>
        <r>
          <rPr>
            <sz val="11"/>
            <color rgb="FF000000"/>
            <rFont val="MS PGothic"/>
            <family val="3"/>
          </rPr>
          <t xml:space="preserve">Ken Matsuoka:
Enter date eg. 2002/10/1
</t>
        </r>
      </text>
    </comment>
    <comment ref="A91" authorId="1">
      <text>
        <r>
          <rPr>
            <b/>
            <sz val="9"/>
            <rFont val="ＭＳ Ｐゴシック"/>
            <family val="3"/>
          </rPr>
          <t xml:space="preserve">K Matsuoka: </t>
        </r>
        <r>
          <rPr>
            <sz val="9"/>
            <rFont val="ＭＳ Ｐゴシック"/>
            <family val="3"/>
          </rPr>
          <t>Enter the date eg.  1999/12/24</t>
        </r>
      </text>
    </comment>
    <comment ref="D91" authorId="1">
      <text>
        <r>
          <rPr>
            <b/>
            <sz val="9"/>
            <rFont val="ＭＳ Ｐゴシック"/>
            <family val="3"/>
          </rPr>
          <t xml:space="preserve">Ken Matsuoka:
</t>
        </r>
        <r>
          <rPr>
            <sz val="9"/>
            <rFont val="ＭＳ Ｐゴシック"/>
            <family val="3"/>
          </rPr>
          <t xml:space="preserve">yyy/m ex. 2002/7
</t>
        </r>
      </text>
    </comment>
    <comment ref="C96" authorId="1">
      <text>
        <r>
          <rPr>
            <b/>
            <sz val="9"/>
            <rFont val="ＭＳ Ｐゴシック"/>
            <family val="3"/>
          </rPr>
          <t xml:space="preserve">
 :</t>
        </r>
        <r>
          <rPr>
            <sz val="9"/>
            <rFont val="ＭＳ Ｐゴシック"/>
            <family val="3"/>
          </rPr>
          <t>1st &amp;</t>
        </r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wk2 Monday</t>
        </r>
      </text>
    </comment>
    <comment ref="BW96" authorId="1">
      <text>
        <r>
          <rPr>
            <b/>
            <sz val="9"/>
            <rFont val="ＭＳ Ｐゴシック"/>
            <family val="3"/>
          </rPr>
          <t xml:space="preserve">
 :</t>
        </r>
        <r>
          <rPr>
            <sz val="9"/>
            <rFont val="ＭＳ Ｐゴシック"/>
            <family val="3"/>
          </rPr>
          <t>1st &amp;</t>
        </r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wk2 Monday</t>
        </r>
      </text>
    </comment>
    <comment ref="EQ96" authorId="1">
      <text>
        <r>
          <rPr>
            <b/>
            <sz val="9"/>
            <rFont val="ＭＳ Ｐゴシック"/>
            <family val="3"/>
          </rPr>
          <t xml:space="preserve">
 :</t>
        </r>
        <r>
          <rPr>
            <sz val="9"/>
            <rFont val="ＭＳ Ｐゴシック"/>
            <family val="3"/>
          </rPr>
          <t>1st &amp;</t>
        </r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wk2 Monday</t>
        </r>
      </text>
    </comment>
    <comment ref="HK96" authorId="1">
      <text>
        <r>
          <rPr>
            <b/>
            <sz val="9"/>
            <rFont val="ＭＳ Ｐゴシック"/>
            <family val="3"/>
          </rPr>
          <t xml:space="preserve">
 :</t>
        </r>
        <r>
          <rPr>
            <sz val="9"/>
            <rFont val="ＭＳ Ｐゴシック"/>
            <family val="3"/>
          </rPr>
          <t>1st &amp;</t>
        </r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wk2 Monday</t>
        </r>
      </text>
    </comment>
  </commentList>
</comments>
</file>

<file path=xl/sharedStrings.xml><?xml version="1.0" encoding="utf-8"?>
<sst xmlns="http://schemas.openxmlformats.org/spreadsheetml/2006/main" count="241" uniqueCount="74">
  <si>
    <t>Finish</t>
  </si>
  <si>
    <t>Nights</t>
  </si>
  <si>
    <t>A</t>
  </si>
  <si>
    <t>B</t>
  </si>
  <si>
    <t>\</t>
  </si>
  <si>
    <t>*</t>
  </si>
  <si>
    <t>C</t>
  </si>
  <si>
    <t>D</t>
  </si>
  <si>
    <t>QF</t>
  </si>
  <si>
    <r>
      <rPr>
        <sz val="11"/>
        <rFont val="MS PGothic"/>
        <family val="3"/>
      </rPr>
      <t>S</t>
    </r>
    <r>
      <rPr>
        <sz val="11"/>
        <rFont val="ＭＳ Ｐゴシック"/>
        <family val="3"/>
      </rPr>
      <t>F</t>
    </r>
  </si>
  <si>
    <r>
      <rPr>
        <sz val="11"/>
        <rFont val="MS PGothic"/>
        <family val="3"/>
      </rPr>
      <t>P</t>
    </r>
    <r>
      <rPr>
        <sz val="11"/>
        <rFont val="ＭＳ Ｐゴシック"/>
        <family val="3"/>
      </rPr>
      <t>o</t>
    </r>
  </si>
  <si>
    <t>F</t>
  </si>
  <si>
    <t>January</t>
  </si>
  <si>
    <t>February</t>
  </si>
  <si>
    <t>March</t>
  </si>
  <si>
    <t>April</t>
  </si>
  <si>
    <t>May</t>
  </si>
  <si>
    <r>
      <rPr>
        <sz val="11"/>
        <rFont val="MS PGothic"/>
        <family val="3"/>
      </rPr>
      <t>J</t>
    </r>
    <r>
      <rPr>
        <sz val="11"/>
        <rFont val="ＭＳ Ｐゴシック"/>
        <family val="3"/>
      </rPr>
      <t>une</t>
    </r>
  </si>
  <si>
    <r>
      <rPr>
        <sz val="11"/>
        <rFont val="MS PGothic"/>
        <family val="3"/>
      </rPr>
      <t>J</t>
    </r>
    <r>
      <rPr>
        <sz val="11"/>
        <rFont val="ＭＳ Ｐゴシック"/>
        <family val="3"/>
      </rPr>
      <t>uly</t>
    </r>
  </si>
  <si>
    <r>
      <rPr>
        <sz val="11"/>
        <rFont val="MS PGothic"/>
        <family val="3"/>
      </rPr>
      <t>A</t>
    </r>
    <r>
      <rPr>
        <sz val="11"/>
        <rFont val="ＭＳ Ｐゴシック"/>
        <family val="3"/>
      </rPr>
      <t>ugust</t>
    </r>
  </si>
  <si>
    <r>
      <rPr>
        <sz val="11"/>
        <rFont val="MS PGothic"/>
        <family val="3"/>
      </rPr>
      <t>S</t>
    </r>
    <r>
      <rPr>
        <sz val="11"/>
        <rFont val="ＭＳ Ｐゴシック"/>
        <family val="3"/>
      </rPr>
      <t>eptember</t>
    </r>
  </si>
  <si>
    <r>
      <rPr>
        <sz val="11"/>
        <rFont val="MS PGothic"/>
        <family val="3"/>
      </rPr>
      <t>O</t>
    </r>
    <r>
      <rPr>
        <sz val="11"/>
        <rFont val="ＭＳ Ｐゴシック"/>
        <family val="3"/>
      </rPr>
      <t>ctober</t>
    </r>
  </si>
  <si>
    <r>
      <rPr>
        <sz val="11"/>
        <rFont val="MS PGothic"/>
        <family val="3"/>
      </rPr>
      <t>N</t>
    </r>
    <r>
      <rPr>
        <sz val="11"/>
        <rFont val="ＭＳ Ｐゴシック"/>
        <family val="3"/>
      </rPr>
      <t>ovember</t>
    </r>
  </si>
  <si>
    <r>
      <rPr>
        <sz val="11"/>
        <rFont val="MS PGothic"/>
        <family val="3"/>
      </rPr>
      <t>D</t>
    </r>
    <r>
      <rPr>
        <sz val="11"/>
        <rFont val="ＭＳ Ｐゴシック"/>
        <family val="3"/>
      </rPr>
      <t>ecember</t>
    </r>
  </si>
  <si>
    <t>June</t>
  </si>
  <si>
    <t>July</t>
  </si>
  <si>
    <t>August</t>
  </si>
  <si>
    <t>September</t>
  </si>
  <si>
    <t>October</t>
  </si>
  <si>
    <t>November</t>
  </si>
  <si>
    <t>December</t>
  </si>
  <si>
    <t>Presidential Election</t>
  </si>
  <si>
    <t>(Wed 6/30)</t>
  </si>
  <si>
    <t>WK</t>
  </si>
  <si>
    <t>WK</t>
  </si>
  <si>
    <t>Superbowl Sunday</t>
  </si>
  <si>
    <t>St. Valentine's Day</t>
  </si>
  <si>
    <t>Washington's Birthday</t>
  </si>
  <si>
    <t>St. Patrick's Day</t>
  </si>
  <si>
    <t>Good Friday</t>
  </si>
  <si>
    <t>Quindici Agosto</t>
  </si>
  <si>
    <t>April Fool's Day</t>
  </si>
  <si>
    <t>Daylight Saving Time Begins 2 am</t>
  </si>
  <si>
    <t>Earth Day</t>
  </si>
  <si>
    <t>Mother's Day</t>
  </si>
  <si>
    <t>Memorial Day</t>
  </si>
  <si>
    <t>Father's Day</t>
  </si>
  <si>
    <t>Independence Day</t>
  </si>
  <si>
    <t>Labor Day</t>
  </si>
  <si>
    <t>Columbus Day</t>
  </si>
  <si>
    <t>Daylight Saving Time Ends 2 am</t>
  </si>
  <si>
    <t>Halloween</t>
  </si>
  <si>
    <t>Election Day</t>
  </si>
  <si>
    <t>Veteran's Day</t>
  </si>
  <si>
    <t>Thanks Giving</t>
  </si>
  <si>
    <t>Christmas</t>
  </si>
  <si>
    <t>New Year's Eve</t>
  </si>
  <si>
    <t>Easter Sunday</t>
  </si>
  <si>
    <t>Christmas Eve</t>
  </si>
  <si>
    <t>Wk Number</t>
  </si>
  <si>
    <t>Wk of:</t>
  </si>
  <si>
    <t>Date</t>
  </si>
  <si>
    <t>Events</t>
  </si>
  <si>
    <t>New Year's Day</t>
  </si>
  <si>
    <t>Martin Luther King Jr. Day</t>
  </si>
  <si>
    <t xml:space="preserve"> Date   Year ....</t>
  </si>
  <si>
    <t>Week 48</t>
  </si>
  <si>
    <t>Week 49</t>
  </si>
  <si>
    <t>Week 50</t>
  </si>
  <si>
    <t>Week 51</t>
  </si>
  <si>
    <t>Week 52</t>
  </si>
  <si>
    <t>Week 1</t>
  </si>
  <si>
    <t>Week 2</t>
  </si>
  <si>
    <t/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</si>
</sst>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m"/>
    <numFmt numFmtId="177" formatCode="mmm\ d"/>
    <numFmt numFmtId="178" formatCode="ddd"/>
    <numFmt numFmtId="179" formatCode="d\ \ dddd"/>
    <numFmt numFmtId="180" formatCode="dddd\ \ d"/>
    <numFmt numFmtId="181" formatCode="\ d\ dddd"/>
    <numFmt numFmtId="182" formatCode="ddd\ mmm\ d\,\ yy"/>
    <numFmt numFmtId="183" formatCode="mmmm\ d\,\ yyyy"/>
    <numFmt numFmtId="184" formatCode="dddd"/>
    <numFmt numFmtId="185" formatCode="[$-409]dddd\,\ mmmm\ d\,\ yyyy"/>
    <numFmt numFmtId="186" formatCode="mmm\ yyyy"/>
    <numFmt numFmtId="187" formatCode="mmm"/>
    <numFmt numFmtId="188" formatCode="ddd\ mmmm\ d\ yy"/>
    <numFmt numFmtId="189" formatCode="0_);[Red]\(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114">
    <font>
      <sz val="11"/>
      <color rgb="FF000000"/>
      <name val="MS PGothic"/>
      <family val="3"/>
    </font>
    <font>
      <sz val="11"/>
      <color indexed="8"/>
      <name val="Calibri"/>
      <family val="2"/>
    </font>
    <font>
      <sz val="11"/>
      <name val="MS PGothic"/>
      <family val="3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8"/>
      <name val="MS PGothic"/>
      <family val="3"/>
    </font>
    <font>
      <b/>
      <sz val="14"/>
      <name val="MS PGothic"/>
      <family val="3"/>
    </font>
    <font>
      <b/>
      <u val="single"/>
      <sz val="10"/>
      <name val="Arial"/>
      <family val="2"/>
    </font>
    <font>
      <sz val="10"/>
      <name val="Arial"/>
      <family val="2"/>
    </font>
    <font>
      <b/>
      <sz val="1"/>
      <name val="Times New Roman"/>
      <family val="1"/>
    </font>
    <font>
      <sz val="10"/>
      <name val="MS PGothic"/>
      <family val="3"/>
    </font>
    <font>
      <sz val="1"/>
      <name val="MS PGothic"/>
      <family val="3"/>
    </font>
    <font>
      <sz val="9"/>
      <name val="Arial"/>
      <family val="2"/>
    </font>
    <font>
      <sz val="9"/>
      <name val="Times New Roman"/>
      <family val="1"/>
    </font>
    <font>
      <sz val="11"/>
      <name val="ＭＳ Ｐゴシック"/>
      <family val="3"/>
    </font>
    <font>
      <sz val="11"/>
      <name val="Times New Roman"/>
      <family val="1"/>
    </font>
    <font>
      <sz val="10"/>
      <color indexed="8"/>
      <name val="Book Antiqua"/>
      <family val="1"/>
    </font>
    <font>
      <sz val="10"/>
      <color indexed="8"/>
      <name val="ＭＳ Ｐゴシック"/>
      <family val="3"/>
    </font>
    <font>
      <sz val="11"/>
      <name val="Calibri"/>
      <family val="2"/>
    </font>
    <font>
      <sz val="10"/>
      <name val="Book Antiqua"/>
      <family val="1"/>
    </font>
    <font>
      <sz val="10"/>
      <color indexed="50"/>
      <name val="Book Antiqua"/>
      <family val="1"/>
    </font>
    <font>
      <sz val="12"/>
      <name val="Arial"/>
      <family val="2"/>
    </font>
    <font>
      <sz val="12"/>
      <name val="Calibri Light"/>
      <family val="2"/>
    </font>
    <font>
      <b/>
      <sz val="14"/>
      <name val="Times New Roman"/>
      <family val="1"/>
    </font>
    <font>
      <sz val="8"/>
      <color indexed="8"/>
      <name val="Arial"/>
      <family val="2"/>
    </font>
    <font>
      <sz val="9"/>
      <name val="ＭＳ Ｐゴシック"/>
      <family val="3"/>
    </font>
    <font>
      <sz val="12"/>
      <name val="Times New Roman"/>
      <family val="1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4"/>
      <name val="ＭＳ Ｐゴシック"/>
      <family val="3"/>
    </font>
    <font>
      <sz val="6"/>
      <name val="ＭＳ Ｐゴシック"/>
      <family val="3"/>
    </font>
    <font>
      <sz val="14"/>
      <name val="Arial"/>
      <family val="2"/>
    </font>
    <font>
      <i/>
      <sz val="11"/>
      <color indexed="8"/>
      <name val="Arial"/>
      <family val="2"/>
    </font>
    <font>
      <sz val="10"/>
      <name val="Times New Roman"/>
      <family val="1"/>
    </font>
    <font>
      <sz val="12"/>
      <color indexed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Arial Unicode MS"/>
      <family val="3"/>
    </font>
    <font>
      <sz val="8"/>
      <name val="Arial"/>
      <family val="2"/>
    </font>
    <font>
      <sz val="11"/>
      <color indexed="8"/>
      <name val="MS PGothic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MS PGothic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25"/>
      <name val="MS PGothic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10"/>
      <color indexed="56"/>
      <name val="MS PGothic"/>
      <family val="3"/>
    </font>
    <font>
      <sz val="11"/>
      <color indexed="56"/>
      <name val="MS PGothic"/>
      <family val="3"/>
    </font>
    <font>
      <sz val="6"/>
      <color indexed="9"/>
      <name val="MS PGothic"/>
      <family val="3"/>
    </font>
    <font>
      <sz val="11"/>
      <color indexed="9"/>
      <name val="MS PGothic"/>
      <family val="3"/>
    </font>
    <font>
      <sz val="1"/>
      <color indexed="9"/>
      <name val="MS PGothic"/>
      <family val="3"/>
    </font>
    <font>
      <b/>
      <sz val="1"/>
      <color indexed="9"/>
      <name val="Times New Roman"/>
      <family val="1"/>
    </font>
    <font>
      <sz val="1"/>
      <color indexed="9"/>
      <name val="Times New Roman"/>
      <family val="1"/>
    </font>
    <font>
      <b/>
      <sz val="10"/>
      <color indexed="62"/>
      <name val="Book Antiqua"/>
      <family val="1"/>
    </font>
    <font>
      <b/>
      <sz val="1"/>
      <color indexed="8"/>
      <name val="Times New Roman"/>
      <family val="1"/>
    </font>
    <font>
      <sz val="1"/>
      <color indexed="8"/>
      <name val="MS PGothic"/>
      <family val="3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8"/>
      <color indexed="23"/>
      <name val="ＭＳ Ｐゴシック"/>
      <family val="3"/>
    </font>
    <font>
      <sz val="11"/>
      <color indexed="22"/>
      <name val="游ゴシック"/>
      <family val="3"/>
    </font>
    <font>
      <sz val="10"/>
      <color indexed="22"/>
      <name val="Arial"/>
      <family val="2"/>
    </font>
    <font>
      <sz val="9"/>
      <color indexed="22"/>
      <name val="Book Antiqua"/>
      <family val="1"/>
    </font>
    <font>
      <sz val="11"/>
      <color indexed="22"/>
      <name val="MS PGothic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MS PGothic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u val="single"/>
      <sz val="11"/>
      <color theme="11"/>
      <name val="MS PGothic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sz val="10"/>
      <color rgb="FF003366"/>
      <name val="MS PGothic"/>
      <family val="3"/>
    </font>
    <font>
      <sz val="11"/>
      <color rgb="FF003366"/>
      <name val="MS PGothic"/>
      <family val="3"/>
    </font>
    <font>
      <sz val="6"/>
      <color rgb="FFFFFFFF"/>
      <name val="MS PGothic"/>
      <family val="3"/>
    </font>
    <font>
      <sz val="11"/>
      <color rgb="FFFFFFFF"/>
      <name val="MS PGothic"/>
      <family val="3"/>
    </font>
    <font>
      <sz val="1"/>
      <color rgb="FFFFFFFF"/>
      <name val="MS PGothic"/>
      <family val="3"/>
    </font>
    <font>
      <b/>
      <sz val="1"/>
      <color rgb="FFFFFFFF"/>
      <name val="Times New Roman"/>
      <family val="1"/>
    </font>
    <font>
      <sz val="1"/>
      <color rgb="FFFFFFFF"/>
      <name val="Times New Roman"/>
      <family val="1"/>
    </font>
    <font>
      <b/>
      <sz val="10"/>
      <color theme="4"/>
      <name val="Book Antiqua"/>
      <family val="1"/>
    </font>
    <font>
      <b/>
      <sz val="1"/>
      <color theme="1"/>
      <name val="Times New Roman"/>
      <family val="1"/>
    </font>
    <font>
      <sz val="1"/>
      <color theme="1"/>
      <name val="MS PGothic"/>
      <family val="3"/>
    </font>
    <font>
      <sz val="9"/>
      <color theme="1"/>
      <name val="Arial"/>
      <family val="2"/>
    </font>
    <font>
      <sz val="8"/>
      <color theme="1" tint="0.49998000264167786"/>
      <name val="ＭＳ Ｐゴシック"/>
      <family val="3"/>
    </font>
    <font>
      <sz val="11"/>
      <color theme="2" tint="-0.1499900072813034"/>
      <name val="Calibri"/>
      <family val="3"/>
    </font>
    <font>
      <sz val="10"/>
      <color theme="2" tint="-0.1499900072813034"/>
      <name val="Arial"/>
      <family val="2"/>
    </font>
    <font>
      <sz val="9"/>
      <color theme="2" tint="-0.1499900072813034"/>
      <name val="Book Antiqua"/>
      <family val="1"/>
    </font>
    <font>
      <sz val="11"/>
      <color theme="0" tint="-0.04997999966144562"/>
      <name val="MS PGothic"/>
      <family val="3"/>
    </font>
    <font>
      <b/>
      <sz val="8"/>
      <name val="MS PGothic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27" borderId="0" applyNumberFormat="0" applyBorder="0" applyAlignment="0" applyProtection="0"/>
    <xf numFmtId="9" fontId="78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78" fillId="28" borderId="2" applyNumberFormat="0" applyFont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30" borderId="5" applyNumberFormat="0" applyAlignment="0" applyProtection="0"/>
    <xf numFmtId="0" fontId="87" fillId="31" borderId="0" applyNumberFormat="0" applyBorder="0" applyAlignment="0" applyProtection="0"/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88" fillId="32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4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2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0" fontId="96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 applyProtection="1">
      <alignment/>
      <protection hidden="1" locked="0"/>
    </xf>
    <xf numFmtId="14" fontId="97" fillId="33" borderId="0" xfId="0" applyNumberFormat="1" applyFont="1" applyFill="1" applyAlignment="1" applyProtection="1">
      <alignment horizontal="center"/>
      <protection locked="0"/>
    </xf>
    <xf numFmtId="0" fontId="98" fillId="34" borderId="0" xfId="0" applyFont="1" applyFill="1" applyAlignment="1">
      <alignment horizontal="center" vertical="top"/>
    </xf>
    <xf numFmtId="14" fontId="97" fillId="33" borderId="0" xfId="0" applyNumberFormat="1" applyFont="1" applyFill="1" applyAlignment="1">
      <alignment horizontal="center"/>
    </xf>
    <xf numFmtId="176" fontId="99" fillId="0" borderId="0" xfId="0" applyNumberFormat="1" applyFont="1" applyAlignment="1">
      <alignment/>
    </xf>
    <xf numFmtId="14" fontId="10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77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right" vertical="center"/>
      <protection hidden="1"/>
    </xf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78" fontId="4" fillId="0" borderId="10" xfId="0" applyNumberFormat="1" applyFont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/>
    </xf>
    <xf numFmtId="179" fontId="3" fillId="0" borderId="10" xfId="0" applyNumberFormat="1" applyFont="1" applyBorder="1" applyAlignment="1" applyProtection="1">
      <alignment horizontal="left" vertical="top"/>
      <protection hidden="1"/>
    </xf>
    <xf numFmtId="180" fontId="3" fillId="0" borderId="10" xfId="0" applyNumberFormat="1" applyFont="1" applyBorder="1" applyAlignment="1" applyProtection="1">
      <alignment horizontal="right" vertical="top"/>
      <protection hidden="1"/>
    </xf>
    <xf numFmtId="180" fontId="10" fillId="0" borderId="0" xfId="0" applyNumberFormat="1" applyFont="1" applyAlignment="1">
      <alignment horizontal="right" vertical="top"/>
    </xf>
    <xf numFmtId="14" fontId="1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79" fontId="3" fillId="0" borderId="10" xfId="0" applyNumberFormat="1" applyFont="1" applyBorder="1" applyAlignment="1" applyProtection="1">
      <alignment horizontal="left" vertical="top" wrapText="1"/>
      <protection hidden="1"/>
    </xf>
    <xf numFmtId="0" fontId="12" fillId="0" borderId="0" xfId="0" applyFont="1" applyAlignment="1">
      <alignment/>
    </xf>
    <xf numFmtId="0" fontId="13" fillId="36" borderId="0" xfId="0" applyFont="1" applyFill="1" applyAlignment="1">
      <alignment wrapText="1"/>
    </xf>
    <xf numFmtId="0" fontId="101" fillId="0" borderId="0" xfId="0" applyFont="1" applyAlignment="1">
      <alignment/>
    </xf>
    <xf numFmtId="0" fontId="14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/>
    </xf>
    <xf numFmtId="180" fontId="102" fillId="0" borderId="0" xfId="0" applyNumberFormat="1" applyFont="1" applyAlignment="1">
      <alignment horizontal="right" vertical="top"/>
    </xf>
    <xf numFmtId="0" fontId="103" fillId="0" borderId="0" xfId="0" applyFont="1" applyAlignment="1">
      <alignment horizontal="center" vertical="top" wrapText="1"/>
    </xf>
    <xf numFmtId="181" fontId="3" fillId="0" borderId="15" xfId="0" applyNumberFormat="1" applyFont="1" applyBorder="1" applyAlignment="1">
      <alignment horizontal="left"/>
    </xf>
    <xf numFmtId="0" fontId="103" fillId="0" borderId="16" xfId="0" applyFont="1" applyBorder="1" applyAlignment="1">
      <alignment horizontal="center" vertical="top" wrapText="1"/>
    </xf>
    <xf numFmtId="181" fontId="3" fillId="0" borderId="0" xfId="0" applyNumberFormat="1" applyFont="1" applyAlignment="1">
      <alignment horizontal="left"/>
    </xf>
    <xf numFmtId="0" fontId="101" fillId="0" borderId="16" xfId="0" applyFont="1" applyBorder="1" applyAlignment="1">
      <alignment/>
    </xf>
    <xf numFmtId="0" fontId="6" fillId="0" borderId="17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100" fillId="0" borderId="0" xfId="0" applyFont="1" applyAlignment="1">
      <alignment/>
    </xf>
    <xf numFmtId="14" fontId="11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14" fontId="1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182" fontId="17" fillId="0" borderId="0" xfId="0" applyNumberFormat="1" applyFont="1" applyAlignment="1" applyProtection="1">
      <alignment/>
      <protection hidden="1"/>
    </xf>
    <xf numFmtId="183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184" fontId="17" fillId="0" borderId="0" xfId="0" applyNumberFormat="1" applyFont="1" applyAlignment="1" applyProtection="1">
      <alignment horizontal="left"/>
      <protection hidden="1"/>
    </xf>
    <xf numFmtId="14" fontId="17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18" fillId="0" borderId="0" xfId="0" applyFont="1" applyAlignment="1" applyProtection="1">
      <alignment/>
      <protection hidden="1"/>
    </xf>
    <xf numFmtId="182" fontId="104" fillId="0" borderId="0" xfId="0" applyNumberFormat="1" applyFont="1" applyAlignment="1" applyProtection="1">
      <alignment/>
      <protection hidden="1"/>
    </xf>
    <xf numFmtId="180" fontId="105" fillId="0" borderId="0" xfId="0" applyNumberFormat="1" applyFont="1" applyAlignment="1">
      <alignment horizontal="right" vertical="top"/>
    </xf>
    <xf numFmtId="0" fontId="106" fillId="0" borderId="0" xfId="0" applyFont="1" applyAlignment="1">
      <alignment/>
    </xf>
    <xf numFmtId="0" fontId="107" fillId="36" borderId="0" xfId="0" applyFont="1" applyFill="1" applyAlignment="1">
      <alignment wrapText="1"/>
    </xf>
    <xf numFmtId="0" fontId="101" fillId="0" borderId="0" xfId="0" applyFont="1" applyAlignment="1">
      <alignment/>
    </xf>
    <xf numFmtId="177" fontId="79" fillId="0" borderId="18" xfId="0" applyNumberFormat="1" applyFont="1" applyBorder="1" applyAlignment="1">
      <alignment/>
    </xf>
    <xf numFmtId="177" fontId="107" fillId="36" borderId="0" xfId="0" applyNumberFormat="1" applyFont="1" applyFill="1" applyAlignment="1">
      <alignment wrapText="1"/>
    </xf>
    <xf numFmtId="0" fontId="101" fillId="0" borderId="16" xfId="0" applyFont="1" applyBorder="1" applyAlignment="1">
      <alignment/>
    </xf>
    <xf numFmtId="0" fontId="100" fillId="0" borderId="18" xfId="0" applyFont="1" applyBorder="1" applyAlignment="1">
      <alignment horizontal="center" vertical="center"/>
    </xf>
    <xf numFmtId="0" fontId="100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177" fontId="13" fillId="36" borderId="0" xfId="0" applyNumberFormat="1" applyFont="1" applyFill="1" applyAlignment="1">
      <alignment wrapText="1"/>
    </xf>
    <xf numFmtId="177" fontId="101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177" fontId="2" fillId="0" borderId="18" xfId="0" applyNumberFormat="1" applyFont="1" applyBorder="1" applyAlignment="1">
      <alignment/>
    </xf>
    <xf numFmtId="177" fontId="0" fillId="0" borderId="18" xfId="0" applyNumberFormat="1" applyBorder="1" applyAlignment="1">
      <alignment/>
    </xf>
    <xf numFmtId="183" fontId="20" fillId="0" borderId="0" xfId="0" applyNumberFormat="1" applyFont="1" applyAlignment="1" applyProtection="1">
      <alignment/>
      <protection hidden="1" locked="0"/>
    </xf>
    <xf numFmtId="0" fontId="21" fillId="0" borderId="0" xfId="0" applyFont="1" applyAlignment="1" applyProtection="1">
      <alignment wrapText="1"/>
      <protection hidden="1" locked="0"/>
    </xf>
    <xf numFmtId="0" fontId="23" fillId="0" borderId="13" xfId="0" applyFont="1" applyBorder="1" applyAlignment="1" applyProtection="1">
      <alignment horizontal="center" vertical="center" wrapText="1"/>
      <protection hidden="1" locked="0"/>
    </xf>
    <xf numFmtId="0" fontId="23" fillId="0" borderId="14" xfId="0" applyFont="1" applyBorder="1" applyAlignment="1" applyProtection="1">
      <alignment horizontal="center" vertical="center" wrapText="1"/>
      <protection hidden="1" locked="0"/>
    </xf>
    <xf numFmtId="0" fontId="23" fillId="0" borderId="14" xfId="0" applyFont="1" applyBorder="1" applyAlignment="1" applyProtection="1">
      <alignment horizontal="center" vertical="center"/>
      <protection hidden="1" locked="0"/>
    </xf>
    <xf numFmtId="16" fontId="25" fillId="37" borderId="0" xfId="52" applyNumberFormat="1" applyFont="1" applyFill="1" applyAlignment="1" applyProtection="1">
      <alignment horizontal="left" vertical="center"/>
      <protection hidden="1"/>
    </xf>
    <xf numFmtId="14" fontId="18" fillId="0" borderId="19" xfId="52" applyNumberFormat="1" applyFont="1" applyBorder="1" applyProtection="1">
      <alignment/>
      <protection hidden="1"/>
    </xf>
    <xf numFmtId="14" fontId="18" fillId="0" borderId="0" xfId="52" applyNumberFormat="1" applyFont="1" applyProtection="1">
      <alignment/>
      <protection hidden="1"/>
    </xf>
    <xf numFmtId="0" fontId="9" fillId="0" borderId="0" xfId="53" applyAlignment="1">
      <alignment horizontal="center"/>
      <protection/>
    </xf>
    <xf numFmtId="0" fontId="4" fillId="0" borderId="0" xfId="53" applyFont="1" applyAlignment="1">
      <alignment horizontal="center" vertical="center" wrapText="1"/>
      <protection/>
    </xf>
    <xf numFmtId="0" fontId="26" fillId="15" borderId="0" xfId="51" applyFont="1" applyFill="1">
      <alignment/>
      <protection/>
    </xf>
    <xf numFmtId="0" fontId="26" fillId="0" borderId="0" xfId="51" applyFont="1">
      <alignment/>
      <protection/>
    </xf>
    <xf numFmtId="0" fontId="27" fillId="0" borderId="0" xfId="53" applyFont="1" applyAlignment="1" applyProtection="1">
      <alignment horizontal="center" vertical="center" wrapText="1"/>
      <protection hidden="1"/>
    </xf>
    <xf numFmtId="0" fontId="27" fillId="38" borderId="0" xfId="53" applyFont="1" applyFill="1" applyAlignment="1" applyProtection="1">
      <alignment horizontal="center" vertical="center" wrapText="1"/>
      <protection hidden="1"/>
    </xf>
    <xf numFmtId="14" fontId="9" fillId="0" borderId="0" xfId="53" applyNumberFormat="1" applyAlignment="1" applyProtection="1">
      <alignment horizontal="center"/>
      <protection hidden="1"/>
    </xf>
    <xf numFmtId="16" fontId="28" fillId="0" borderId="0" xfId="51" applyNumberFormat="1" applyFont="1">
      <alignment/>
      <protection/>
    </xf>
    <xf numFmtId="0" fontId="9" fillId="0" borderId="0" xfId="53" applyAlignment="1" applyProtection="1">
      <alignment horizontal="center"/>
      <protection hidden="1"/>
    </xf>
    <xf numFmtId="0" fontId="4" fillId="0" borderId="0" xfId="53" applyFont="1" applyAlignment="1" applyProtection="1">
      <alignment horizontal="center" vertical="center" wrapText="1"/>
      <protection hidden="1"/>
    </xf>
    <xf numFmtId="187" fontId="24" fillId="0" borderId="0" xfId="52" applyNumberFormat="1" applyFont="1" applyAlignment="1" applyProtection="1">
      <alignment horizontal="center" vertical="center"/>
      <protection hidden="1" locked="0"/>
    </xf>
    <xf numFmtId="0" fontId="9" fillId="0" borderId="0" xfId="53" applyProtection="1">
      <alignment/>
      <protection hidden="1"/>
    </xf>
    <xf numFmtId="0" fontId="15" fillId="0" borderId="0" xfId="52">
      <alignment/>
      <protection/>
    </xf>
    <xf numFmtId="14" fontId="30" fillId="39" borderId="0" xfId="52" applyNumberFormat="1" applyFont="1" applyFill="1" applyAlignment="1" applyProtection="1">
      <alignment horizontal="center" vertical="center"/>
      <protection locked="0"/>
    </xf>
    <xf numFmtId="0" fontId="30" fillId="39" borderId="0" xfId="52" applyFont="1" applyFill="1" applyAlignment="1" applyProtection="1">
      <alignment horizontal="center" vertical="center"/>
      <protection hidden="1"/>
    </xf>
    <xf numFmtId="14" fontId="18" fillId="40" borderId="0" xfId="52" applyNumberFormat="1" applyFont="1" applyFill="1" applyProtection="1">
      <alignment/>
      <protection hidden="1"/>
    </xf>
    <xf numFmtId="0" fontId="9" fillId="0" borderId="0" xfId="53">
      <alignment/>
      <protection/>
    </xf>
    <xf numFmtId="0" fontId="27" fillId="0" borderId="0" xfId="53" applyFont="1" applyAlignment="1">
      <alignment horizontal="center" vertical="center" wrapText="1"/>
      <protection/>
    </xf>
    <xf numFmtId="0" fontId="22" fillId="0" borderId="0" xfId="53" applyFont="1">
      <alignment/>
      <protection/>
    </xf>
    <xf numFmtId="0" fontId="27" fillId="19" borderId="0" xfId="53" applyFont="1" applyFill="1" applyAlignment="1" applyProtection="1">
      <alignment horizontal="center" vertical="center" wrapText="1"/>
      <protection hidden="1"/>
    </xf>
    <xf numFmtId="0" fontId="27" fillId="13" borderId="0" xfId="53" applyFont="1" applyFill="1" applyAlignment="1" applyProtection="1">
      <alignment horizontal="center" vertical="center" wrapText="1"/>
      <protection hidden="1"/>
    </xf>
    <xf numFmtId="0" fontId="26" fillId="17" borderId="0" xfId="51" applyFont="1" applyFill="1">
      <alignment/>
      <protection/>
    </xf>
    <xf numFmtId="0" fontId="34" fillId="0" borderId="0" xfId="53" applyFont="1" applyAlignment="1">
      <alignment horizontal="center" vertical="center" wrapText="1"/>
      <protection/>
    </xf>
    <xf numFmtId="188" fontId="108" fillId="0" borderId="0" xfId="51" applyNumberFormat="1" applyFont="1" applyAlignment="1" applyProtection="1">
      <alignment horizontal="center"/>
      <protection hidden="1"/>
    </xf>
    <xf numFmtId="188" fontId="108" fillId="0" borderId="0" xfId="51" applyNumberFormat="1" applyFont="1" applyProtection="1">
      <alignment/>
      <protection hidden="1"/>
    </xf>
    <xf numFmtId="189" fontId="9" fillId="0" borderId="0" xfId="53" applyNumberFormat="1">
      <alignment/>
      <protection/>
    </xf>
    <xf numFmtId="0" fontId="9" fillId="41" borderId="0" xfId="53" applyFill="1" applyAlignment="1" applyProtection="1">
      <alignment horizontal="center"/>
      <protection hidden="1"/>
    </xf>
    <xf numFmtId="14" fontId="35" fillId="0" borderId="0" xfId="52" applyNumberFormat="1" applyFont="1" applyProtection="1">
      <alignment/>
      <protection hidden="1"/>
    </xf>
    <xf numFmtId="0" fontId="109" fillId="0" borderId="0" xfId="0" applyFont="1" applyAlignment="1" applyProtection="1">
      <alignment vertical="center"/>
      <protection hidden="1"/>
    </xf>
    <xf numFmtId="14" fontId="17" fillId="40" borderId="0" xfId="0" applyNumberFormat="1" applyFont="1" applyFill="1" applyAlignment="1" applyProtection="1">
      <alignment/>
      <protection hidden="1"/>
    </xf>
    <xf numFmtId="182" fontId="0" fillId="0" borderId="0" xfId="0" applyNumberFormat="1" applyAlignment="1">
      <alignment/>
    </xf>
    <xf numFmtId="0" fontId="110" fillId="0" borderId="0" xfId="0" applyFont="1" applyAlignment="1" applyProtection="1">
      <alignment vertical="center"/>
      <protection hidden="1"/>
    </xf>
    <xf numFmtId="183" fontId="0" fillId="0" borderId="0" xfId="0" applyNumberFormat="1" applyAlignment="1">
      <alignment/>
    </xf>
    <xf numFmtId="0" fontId="18" fillId="0" borderId="20" xfId="0" applyFont="1" applyBorder="1" applyAlignment="1" applyProtection="1">
      <alignment horizontal="center"/>
      <protection hidden="1"/>
    </xf>
    <xf numFmtId="0" fontId="37" fillId="0" borderId="0" xfId="0" applyFont="1" applyAlignment="1" applyProtection="1">
      <alignment/>
      <protection hidden="1"/>
    </xf>
    <xf numFmtId="0" fontId="111" fillId="0" borderId="0" xfId="0" applyFont="1" applyAlignment="1" applyProtection="1">
      <alignment/>
      <protection hidden="1"/>
    </xf>
    <xf numFmtId="0" fontId="38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177" fontId="39" fillId="0" borderId="0" xfId="0" applyNumberFormat="1" applyFont="1" applyAlignment="1">
      <alignment/>
    </xf>
    <xf numFmtId="177" fontId="39" fillId="0" borderId="0" xfId="0" applyNumberFormat="1" applyFont="1" applyAlignment="1">
      <alignment horizontal="center"/>
    </xf>
    <xf numFmtId="14" fontId="17" fillId="41" borderId="0" xfId="0" applyNumberFormat="1" applyFont="1" applyFill="1" applyAlignment="1" applyProtection="1" quotePrefix="1">
      <alignment horizontal="center" wrapText="1"/>
      <protection hidden="1"/>
    </xf>
    <xf numFmtId="183" fontId="17" fillId="42" borderId="0" xfId="0" applyNumberFormat="1" applyFont="1" applyFill="1" applyAlignment="1" applyProtection="1">
      <alignment horizontal="center"/>
      <protection hidden="1"/>
    </xf>
    <xf numFmtId="14" fontId="0" fillId="17" borderId="0" xfId="0" applyNumberFormat="1" applyFill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2" fillId="0" borderId="0" xfId="0" applyFont="1" applyAlignment="1" applyProtection="1">
      <alignment/>
      <protection hidden="1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3" fillId="43" borderId="21" xfId="0" applyFont="1" applyFill="1" applyBorder="1" applyAlignment="1" applyProtection="1">
      <alignment horizontal="center"/>
      <protection hidden="1"/>
    </xf>
    <xf numFmtId="0" fontId="3" fillId="43" borderId="12" xfId="0" applyFont="1" applyFill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 vertical="center" wrapText="1"/>
      <protection hidden="1" locked="0"/>
    </xf>
    <xf numFmtId="0" fontId="22" fillId="0" borderId="24" xfId="0" applyFont="1" applyBorder="1" applyAlignment="1" applyProtection="1">
      <alignment horizontal="center" vertical="center" wrapText="1"/>
      <protection hidden="1"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32" fillId="0" borderId="0" xfId="53" applyFont="1" applyAlignment="1" applyProtection="1">
      <alignment horizontal="center"/>
      <protection hidden="1" locked="0"/>
    </xf>
    <xf numFmtId="0" fontId="32" fillId="0" borderId="25" xfId="53" applyFont="1" applyBorder="1" applyAlignment="1" applyProtection="1">
      <alignment horizontal="center"/>
      <protection hidden="1" locked="0"/>
    </xf>
    <xf numFmtId="186" fontId="24" fillId="0" borderId="26" xfId="52" applyNumberFormat="1" applyFont="1" applyBorder="1" applyAlignment="1" applyProtection="1">
      <alignment horizontal="center" vertical="center"/>
      <protection locked="0"/>
    </xf>
    <xf numFmtId="186" fontId="24" fillId="0" borderId="27" xfId="52" applyNumberFormat="1" applyFont="1" applyBorder="1" applyAlignment="1" applyProtection="1">
      <alignment horizontal="center" vertical="center"/>
      <protection locked="0"/>
    </xf>
    <xf numFmtId="186" fontId="24" fillId="0" borderId="28" xfId="52" applyNumberFormat="1" applyFont="1" applyBorder="1" applyAlignment="1" applyProtection="1">
      <alignment horizontal="center" vertical="center"/>
      <protection locked="0"/>
    </xf>
    <xf numFmtId="187" fontId="24" fillId="0" borderId="26" xfId="52" applyNumberFormat="1" applyFont="1" applyBorder="1" applyAlignment="1" applyProtection="1">
      <alignment horizontal="center" vertical="center"/>
      <protection hidden="1" locked="0"/>
    </xf>
    <xf numFmtId="187" fontId="24" fillId="0" borderId="27" xfId="52" applyNumberFormat="1" applyFont="1" applyBorder="1" applyAlignment="1" applyProtection="1">
      <alignment horizontal="center" vertical="center"/>
      <protection hidden="1" locked="0"/>
    </xf>
    <xf numFmtId="187" fontId="24" fillId="0" borderId="28" xfId="52" applyNumberFormat="1" applyFont="1" applyBorder="1" applyAlignment="1" applyProtection="1">
      <alignment horizontal="center" vertical="center"/>
      <protection hidden="1" locked="0"/>
    </xf>
    <xf numFmtId="187" fontId="24" fillId="0" borderId="26" xfId="52" applyNumberFormat="1" applyFont="1" applyBorder="1" applyAlignment="1" applyProtection="1">
      <alignment horizontal="left" vertical="center"/>
      <protection hidden="1" locked="0"/>
    </xf>
    <xf numFmtId="187" fontId="24" fillId="0" borderId="27" xfId="52" applyNumberFormat="1" applyFont="1" applyBorder="1" applyAlignment="1" applyProtection="1">
      <alignment horizontal="left" vertical="center"/>
      <protection hidden="1" locked="0"/>
    </xf>
    <xf numFmtId="187" fontId="24" fillId="0" borderId="28" xfId="52" applyNumberFormat="1" applyFont="1" applyBorder="1" applyAlignment="1" applyProtection="1">
      <alignment horizontal="left" vertical="center"/>
      <protection hidden="1" locked="0"/>
    </xf>
    <xf numFmtId="14" fontId="33" fillId="44" borderId="0" xfId="52" applyNumberFormat="1" applyFont="1" applyFill="1" applyAlignment="1" applyProtection="1">
      <alignment horizontal="center" vertical="center"/>
      <protection hidden="1"/>
    </xf>
    <xf numFmtId="14" fontId="15" fillId="0" borderId="0" xfId="51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標準 2" xfId="51"/>
    <cellStyle name="標準_080116WTI2007" xfId="52"/>
    <cellStyle name="標準_9806NBHRE-UKOAPScaleExpatriationInduction" xfId="53"/>
    <cellStyle name="良い" xfId="54"/>
    <cellStyle name="Followed Hyperlink" xfId="55"/>
    <cellStyle name="見出し 1" xfId="56"/>
    <cellStyle name="見出し 2" xfId="57"/>
    <cellStyle name="見出し 3" xfId="58"/>
    <cellStyle name="見出し 4" xfId="59"/>
    <cellStyle name="計算" xfId="60"/>
    <cellStyle name="説明文" xfId="61"/>
    <cellStyle name="警告文" xfId="62"/>
    <cellStyle name="Currency [0]" xfId="63"/>
    <cellStyle name="Currency" xfId="64"/>
    <cellStyle name="集計" xfId="65"/>
  </cellStyles>
  <dxfs count="184">
    <dxf>
      <fill>
        <patternFill>
          <bgColor indexed="31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ont>
        <color rgb="FFFFFFFF"/>
      </font>
      <fill>
        <patternFill patternType="solid">
          <fgColor rgb="FF008000"/>
          <bgColor rgb="FF008000"/>
        </patternFill>
      </fill>
    </dxf>
    <dxf>
      <font>
        <color rgb="FFFFFFFF"/>
      </font>
      <fill>
        <patternFill patternType="solid">
          <fgColor rgb="FF008000"/>
          <bgColor rgb="FF00800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/>
        <color theme="4" tint="-0.24993999302387238"/>
      </font>
    </dxf>
    <dxf>
      <font>
        <b/>
        <i val="0"/>
        <color indexed="9"/>
      </font>
      <fill>
        <patternFill>
          <bgColor indexed="12"/>
        </patternFill>
      </fill>
    </dxf>
    <dxf>
      <font>
        <color indexed="8"/>
      </font>
      <fill>
        <patternFill>
          <bgColor indexed="42"/>
        </patternFill>
      </fill>
    </dxf>
    <dxf>
      <font>
        <color indexed="8"/>
      </font>
      <fill>
        <patternFill>
          <bgColor indexed="31"/>
        </patternFill>
      </fill>
    </dxf>
    <dxf>
      <font>
        <color indexed="8"/>
      </font>
      <fill>
        <patternFill>
          <bgColor indexed="26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indexed="9"/>
      </font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3366FF"/>
          <bgColor rgb="FF3366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solid">
          <fgColor rgb="FF008000"/>
          <bgColor rgb="FF008000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3366FF"/>
          <bgColor rgb="FF3366FF"/>
        </patternFill>
      </fill>
    </dxf>
    <dxf>
      <font>
        <color rgb="FFFF660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008000"/>
      </font>
      <fill>
        <patternFill patternType="solid">
          <fgColor rgb="FFFFFFFF"/>
          <bgColor rgb="FFFFFFFF"/>
        </patternFill>
      </fill>
    </dxf>
    <dxf>
      <font>
        <color rgb="FF008000"/>
      </font>
      <fill>
        <patternFill patternType="solid">
          <fgColor rgb="FFFFFFFF"/>
          <bgColor rgb="FFFFFFFF"/>
        </patternFill>
      </fill>
      <border/>
    </dxf>
    <dxf>
      <font>
        <color rgb="FF800080"/>
      </font>
      <fill>
        <patternFill patternType="none"/>
      </fill>
      <border/>
    </dxf>
    <dxf>
      <font>
        <color rgb="FFFF6600"/>
      </font>
      <fill>
        <patternFill patternType="none"/>
      </fill>
      <border/>
    </dxf>
    <dxf>
      <font>
        <color rgb="FFFFFFFF"/>
      </font>
      <fill>
        <patternFill patternType="solid">
          <fgColor rgb="FF3366FF"/>
          <bgColor rgb="FF3366FF"/>
        </patternFill>
      </fill>
      <border/>
    </dxf>
    <dxf>
      <font>
        <color rgb="FFFFFFFF"/>
      </font>
      <fill>
        <patternFill patternType="solid">
          <fgColor rgb="FF008000"/>
          <bgColor rgb="FF008000"/>
        </patternFill>
      </fill>
      <border/>
    </dxf>
    <dxf>
      <font>
        <color rgb="FF000000"/>
      </font>
      <fill>
        <patternFill patternType="none"/>
      </fill>
      <border/>
    </dxf>
    <dxf>
      <font>
        <color rgb="FFFFFFFF"/>
      </font>
      <border/>
    </dxf>
    <dxf>
      <font>
        <color rgb="FF000000"/>
      </font>
      <fill>
        <patternFill>
          <bgColor rgb="FFFFFFCC"/>
        </patternFill>
      </fill>
      <border/>
    </dxf>
    <dxf>
      <font>
        <color rgb="FF000000"/>
      </font>
      <fill>
        <patternFill>
          <bgColor rgb="FFCCCCFF"/>
        </patternFill>
      </fill>
      <border/>
    </dxf>
    <dxf>
      <font>
        <color rgb="FF000000"/>
      </font>
      <fill>
        <patternFill>
          <bgColor rgb="FFCCFFCC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ont>
        <b/>
        <i/>
        <color theme="4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1" name="Oval 3"/>
        <xdr:cNvSpPr>
          <a:spLocks/>
        </xdr:cNvSpPr>
      </xdr:nvSpPr>
      <xdr:spPr>
        <a:xfrm>
          <a:off x="2286000" y="143637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" name="AutoShape 4"/>
        <xdr:cNvSpPr>
          <a:spLocks/>
        </xdr:cNvSpPr>
      </xdr:nvSpPr>
      <xdr:spPr>
        <a:xfrm flipV="1">
          <a:off x="2286000" y="1436370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3" name="AutoShape 5"/>
        <xdr:cNvSpPr>
          <a:spLocks/>
        </xdr:cNvSpPr>
      </xdr:nvSpPr>
      <xdr:spPr>
        <a:xfrm>
          <a:off x="2286000" y="143637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grpSp>
      <xdr:nvGrpSpPr>
        <xdr:cNvPr id="4" name="Group 6"/>
        <xdr:cNvGrpSpPr>
          <a:grpSpLocks/>
        </xdr:cNvGrpSpPr>
      </xdr:nvGrpSpPr>
      <xdr:grpSpPr>
        <a:xfrm>
          <a:off x="2286000" y="14363700"/>
          <a:ext cx="0" cy="0"/>
          <a:chOff x="570" y="148"/>
          <a:chExt cx="40" cy="14"/>
        </a:xfrm>
        <a:solidFill>
          <a:srgbClr val="FFFFFF"/>
        </a:solidFill>
      </xdr:grpSpPr>
      <xdr:sp>
        <xdr:nvSpPr>
          <xdr:cNvPr id="5" name="Oval 7"/>
          <xdr:cNvSpPr>
            <a:spLocks/>
          </xdr:cNvSpPr>
        </xdr:nvSpPr>
        <xdr:spPr>
          <a:xfrm>
            <a:off x="570" y="15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PGothic"/>
                <a:ea typeface="MS PGothic"/>
                <a:cs typeface="MS PGothic"/>
              </a:rPr>
              <a:t/>
            </a:r>
          </a:p>
        </xdr:txBody>
      </xdr:sp>
      <xdr:sp>
        <xdr:nvSpPr>
          <xdr:cNvPr id="6" name="AutoShape 8"/>
          <xdr:cNvSpPr>
            <a:spLocks/>
          </xdr:cNvSpPr>
        </xdr:nvSpPr>
        <xdr:spPr>
          <a:xfrm>
            <a:off x="596" y="148"/>
            <a:ext cx="14" cy="14"/>
          </a:xfrm>
          <a:prstGeom prst="diamon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PGothic"/>
                <a:ea typeface="MS PGothic"/>
                <a:cs typeface="MS PGothic"/>
              </a:rPr>
              <a:t/>
            </a:r>
          </a:p>
        </xdr:txBody>
      </xdr:sp>
      <xdr:sp>
        <xdr:nvSpPr>
          <xdr:cNvPr id="7" name="AutoShape 9"/>
          <xdr:cNvSpPr>
            <a:spLocks/>
          </xdr:cNvSpPr>
        </xdr:nvSpPr>
        <xdr:spPr>
          <a:xfrm flipV="1">
            <a:off x="583" y="149"/>
            <a:ext cx="15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PGothic"/>
                <a:ea typeface="MS PGothic"/>
                <a:cs typeface="MS PGothic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grpSp>
      <xdr:nvGrpSpPr>
        <xdr:cNvPr id="8" name="Group 10"/>
        <xdr:cNvGrpSpPr>
          <a:grpSpLocks/>
        </xdr:cNvGrpSpPr>
      </xdr:nvGrpSpPr>
      <xdr:grpSpPr>
        <a:xfrm>
          <a:off x="2286000" y="14363700"/>
          <a:ext cx="0" cy="0"/>
          <a:chOff x="694" y="148"/>
          <a:chExt cx="40" cy="14"/>
        </a:xfrm>
        <a:solidFill>
          <a:srgbClr val="FFFFFF"/>
        </a:solidFill>
      </xdr:grpSpPr>
      <xdr:sp>
        <xdr:nvSpPr>
          <xdr:cNvPr id="9" name="AutoShape 11"/>
          <xdr:cNvSpPr>
            <a:spLocks/>
          </xdr:cNvSpPr>
        </xdr:nvSpPr>
        <xdr:spPr>
          <a:xfrm flipV="1">
            <a:off x="706" y="149"/>
            <a:ext cx="15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PGothic"/>
                <a:ea typeface="MS PGothic"/>
                <a:cs typeface="MS PGothic"/>
              </a:rPr>
              <a:t/>
            </a:r>
          </a:p>
        </xdr:txBody>
      </xdr:sp>
      <xdr:sp>
        <xdr:nvSpPr>
          <xdr:cNvPr id="10" name="Oval 12"/>
          <xdr:cNvSpPr>
            <a:spLocks/>
          </xdr:cNvSpPr>
        </xdr:nvSpPr>
        <xdr:spPr>
          <a:xfrm>
            <a:off x="694" y="15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PGothic"/>
                <a:ea typeface="MS PGothic"/>
                <a:cs typeface="MS PGothic"/>
              </a:rPr>
              <a:t/>
            </a:r>
          </a:p>
        </xdr:txBody>
      </xdr:sp>
      <xdr:sp>
        <xdr:nvSpPr>
          <xdr:cNvPr id="11" name="AutoShape 13"/>
          <xdr:cNvSpPr>
            <a:spLocks/>
          </xdr:cNvSpPr>
        </xdr:nvSpPr>
        <xdr:spPr>
          <a:xfrm>
            <a:off x="720" y="148"/>
            <a:ext cx="14" cy="14"/>
          </a:xfrm>
          <a:prstGeom prst="diamon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PGothic"/>
                <a:ea typeface="MS PGothic"/>
                <a:cs typeface="MS PGothic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grpSp>
      <xdr:nvGrpSpPr>
        <xdr:cNvPr id="12" name="Group 14"/>
        <xdr:cNvGrpSpPr>
          <a:grpSpLocks/>
        </xdr:cNvGrpSpPr>
      </xdr:nvGrpSpPr>
      <xdr:grpSpPr>
        <a:xfrm>
          <a:off x="2286000" y="14363700"/>
          <a:ext cx="0" cy="0"/>
          <a:chOff x="572" y="180"/>
          <a:chExt cx="126" cy="14"/>
        </a:xfrm>
        <a:solidFill>
          <a:srgbClr val="FFFFFF"/>
        </a:solidFill>
      </xdr:grpSpPr>
      <xdr:sp>
        <xdr:nvSpPr>
          <xdr:cNvPr id="13" name="AutoShape 15"/>
          <xdr:cNvSpPr>
            <a:spLocks/>
          </xdr:cNvSpPr>
        </xdr:nvSpPr>
        <xdr:spPr>
          <a:xfrm flipV="1">
            <a:off x="591" y="181"/>
            <a:ext cx="15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PGothic"/>
                <a:ea typeface="MS PGothic"/>
                <a:cs typeface="MS PGothic"/>
              </a:rPr>
              <a:t/>
            </a:r>
          </a:p>
        </xdr:txBody>
      </xdr:sp>
      <xdr:sp>
        <xdr:nvSpPr>
          <xdr:cNvPr id="14" name="Oval 16"/>
          <xdr:cNvSpPr>
            <a:spLocks/>
          </xdr:cNvSpPr>
        </xdr:nvSpPr>
        <xdr:spPr>
          <a:xfrm>
            <a:off x="686" y="18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PGothic"/>
                <a:ea typeface="MS PGothic"/>
                <a:cs typeface="MS PGothic"/>
              </a:rPr>
              <a:t/>
            </a:r>
          </a:p>
        </xdr:txBody>
      </xdr:sp>
      <xdr:sp>
        <xdr:nvSpPr>
          <xdr:cNvPr id="15" name="AutoShape 17"/>
          <xdr:cNvSpPr>
            <a:spLocks/>
          </xdr:cNvSpPr>
        </xdr:nvSpPr>
        <xdr:spPr>
          <a:xfrm>
            <a:off x="572" y="180"/>
            <a:ext cx="14" cy="14"/>
          </a:xfrm>
          <a:prstGeom prst="diamon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PGothic"/>
                <a:ea typeface="MS PGothic"/>
                <a:cs typeface="MS PGothic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grpSp>
      <xdr:nvGrpSpPr>
        <xdr:cNvPr id="16" name="Group 18"/>
        <xdr:cNvGrpSpPr>
          <a:grpSpLocks/>
        </xdr:cNvGrpSpPr>
      </xdr:nvGrpSpPr>
      <xdr:grpSpPr>
        <a:xfrm>
          <a:off x="2286000" y="14363700"/>
          <a:ext cx="0" cy="0"/>
          <a:chOff x="344" y="210"/>
          <a:chExt cx="291" cy="14"/>
        </a:xfrm>
        <a:solidFill>
          <a:srgbClr val="FFFFFF"/>
        </a:solidFill>
      </xdr:grpSpPr>
      <xdr:sp>
        <xdr:nvSpPr>
          <xdr:cNvPr id="17" name="AutoShape 19"/>
          <xdr:cNvSpPr>
            <a:spLocks/>
          </xdr:cNvSpPr>
        </xdr:nvSpPr>
        <xdr:spPr>
          <a:xfrm flipV="1">
            <a:off x="620" y="211"/>
            <a:ext cx="15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PGothic"/>
                <a:ea typeface="MS PGothic"/>
                <a:cs typeface="MS PGothic"/>
              </a:rPr>
              <a:t/>
            </a:r>
          </a:p>
        </xdr:txBody>
      </xdr:sp>
      <xdr:sp>
        <xdr:nvSpPr>
          <xdr:cNvPr id="18" name="Oval 20"/>
          <xdr:cNvSpPr>
            <a:spLocks/>
          </xdr:cNvSpPr>
        </xdr:nvSpPr>
        <xdr:spPr>
          <a:xfrm>
            <a:off x="600" y="2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PGothic"/>
                <a:ea typeface="MS PGothic"/>
                <a:cs typeface="MS PGothic"/>
              </a:rPr>
              <a:t/>
            </a:r>
          </a:p>
        </xdr:txBody>
      </xdr:sp>
      <xdr:sp>
        <xdr:nvSpPr>
          <xdr:cNvPr id="19" name="AutoShape 21"/>
          <xdr:cNvSpPr>
            <a:spLocks/>
          </xdr:cNvSpPr>
        </xdr:nvSpPr>
        <xdr:spPr>
          <a:xfrm>
            <a:off x="344" y="210"/>
            <a:ext cx="14" cy="14"/>
          </a:xfrm>
          <a:prstGeom prst="diamon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PGothic"/>
                <a:ea typeface="MS PGothic"/>
                <a:cs typeface="MS PGothic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" name="Oval 22"/>
        <xdr:cNvSpPr>
          <a:spLocks/>
        </xdr:cNvSpPr>
      </xdr:nvSpPr>
      <xdr:spPr>
        <a:xfrm>
          <a:off x="2286000" y="143637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2286000" y="143637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y.com/nyc-cgi-bin/frame?url=http://www.superbowl.com/&amp;frame=/frame/events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93"/>
  <sheetViews>
    <sheetView tabSelected="1" zoomScale="73" zoomScaleNormal="73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12.625" defaultRowHeight="15" customHeight="1"/>
  <cols>
    <col min="1" max="1" width="1.875" style="0" customWidth="1"/>
    <col min="2" max="3" width="28.125" style="0" customWidth="1"/>
    <col min="4" max="4" width="1.875" style="0" customWidth="1"/>
    <col min="5" max="5" width="4.25390625" style="0" hidden="1" customWidth="1"/>
    <col min="6" max="6" width="3.00390625" style="0" hidden="1" customWidth="1"/>
    <col min="7" max="7" width="10.375" style="0" hidden="1" customWidth="1"/>
    <col min="8" max="8" width="5.00390625" style="0" hidden="1" customWidth="1"/>
    <col min="9" max="10" width="28.125" style="0" customWidth="1"/>
    <col min="11" max="11" width="1.875" style="0" customWidth="1"/>
    <col min="12" max="12" width="4.25390625" style="0" hidden="1" customWidth="1"/>
    <col min="13" max="13" width="3.00390625" style="0" hidden="1" customWidth="1"/>
    <col min="14" max="14" width="10.375" style="0" hidden="1" customWidth="1"/>
    <col min="15" max="15" width="5.00390625" style="0" hidden="1" customWidth="1"/>
    <col min="16" max="17" width="28.125" style="0" customWidth="1"/>
    <col min="18" max="18" width="1.875" style="0" customWidth="1"/>
    <col min="19" max="19" width="4.25390625" style="0" hidden="1" customWidth="1"/>
    <col min="20" max="20" width="3.00390625" style="0" hidden="1" customWidth="1"/>
    <col min="21" max="21" width="10.375" style="0" hidden="1" customWidth="1"/>
    <col min="22" max="22" width="5.00390625" style="0" hidden="1" customWidth="1"/>
    <col min="23" max="24" width="28.125" style="0" customWidth="1"/>
    <col min="25" max="25" width="1.875" style="0" customWidth="1"/>
    <col min="26" max="32" width="6.625" style="0" hidden="1" customWidth="1"/>
    <col min="33" max="34" width="9.00390625" style="0" hidden="1" customWidth="1"/>
    <col min="35" max="35" width="19.625" style="0" customWidth="1"/>
    <col min="36" max="36" width="19.25390625" style="0" customWidth="1"/>
    <col min="37" max="42" width="12.625" style="0" customWidth="1"/>
    <col min="43" max="43" width="14.375" style="0" customWidth="1"/>
    <col min="44" max="44" width="15.50390625" style="0" customWidth="1"/>
  </cols>
  <sheetData>
    <row r="1" spans="1:34" ht="13.5" customHeight="1">
      <c r="A1" s="119">
        <f>YEAR(B1)</f>
        <v>2023</v>
      </c>
      <c r="B1" s="2">
        <v>45253</v>
      </c>
      <c r="C1" s="3">
        <v>45306</v>
      </c>
      <c r="D1" s="1"/>
      <c r="E1" s="1"/>
      <c r="F1" s="1"/>
      <c r="G1" s="4" t="str">
        <f>IF(OR(C1="",ISTEXT(C1)),"",CHOOSE(WEEKDAY(DATE(YEAR(C1),MONTH(C1),DAY(C1)),1),"Sunday.","Monday","Tuesday","Wednesday","Thursday","Friday","Saturday"))</f>
        <v>Monday</v>
      </c>
      <c r="H1" s="1"/>
      <c r="J1" s="5">
        <f>$Z$3+7</f>
        <v>45257</v>
      </c>
      <c r="K1" s="1"/>
      <c r="L1" s="1"/>
      <c r="M1" s="1"/>
      <c r="N1" s="4" t="str">
        <f>IF(OR(J1="",ISTEXT(J1)),"",CHOOSE(WEEKDAY(DATE(YEAR(J1),MONTH(J1),DAY(J1)),1),"Sunday.","Monday","Tuesday","Wednesday","Thursday","Friday","Saturday"))</f>
        <v>Monday</v>
      </c>
      <c r="O1" s="1"/>
      <c r="Q1" s="5">
        <f>J1+7</f>
        <v>45264</v>
      </c>
      <c r="R1" s="1"/>
      <c r="S1" s="1"/>
      <c r="T1" s="1"/>
      <c r="U1" s="4" t="str">
        <f>IF(OR(Q1="",ISTEXT(Q1)),"",CHOOSE(WEEKDAY(DATE(YEAR(Q1),MONTH(Q1),DAY(Q1)),1),"Sunday.","Monday","Tuesday","Wednesday","Thursday","Friday","Saturday"))</f>
        <v>Monday</v>
      </c>
      <c r="V1" s="1"/>
      <c r="X1" s="5">
        <f>Q1+7</f>
        <v>45271</v>
      </c>
      <c r="Y1" s="1"/>
      <c r="Z1" s="6">
        <f aca="true" t="shared" si="0" ref="Z1:AF1">MONTH(Z3)</f>
        <v>11</v>
      </c>
      <c r="AA1" s="6">
        <f t="shared" si="0"/>
        <v>11</v>
      </c>
      <c r="AB1" s="6">
        <f t="shared" si="0"/>
        <v>11</v>
      </c>
      <c r="AC1" s="6">
        <f t="shared" si="0"/>
        <v>11</v>
      </c>
      <c r="AD1" s="6">
        <f t="shared" si="0"/>
        <v>11</v>
      </c>
      <c r="AE1" s="6">
        <f t="shared" si="0"/>
        <v>11</v>
      </c>
      <c r="AF1" s="6">
        <f t="shared" si="0"/>
        <v>11</v>
      </c>
      <c r="AG1" s="1"/>
      <c r="AH1" s="1"/>
    </row>
    <row r="2" spans="1:34" ht="13.5" customHeight="1">
      <c r="A2" s="119">
        <f>IF(SelectDate="","",IF(WEEKDAY(SelectDate)=1,SelectDate-6,IF(WEEKDAY(SelectDate)=7,SelectDate-5,IF(WEEKDAY(SelectDate)=6,SelectDate-4,IF(WEEKDAY(SelectDate)=5,SelectDate-3,IF(WEEKDAY(SelectDate)=4,SelectDate-2,IF(WEEKDAY(SelectDate)=3,SelectDate-1,SelectDate)))))))</f>
        <v>45250</v>
      </c>
      <c r="B2" s="118" t="str">
        <f>CONCATENATE("Week ",LOOKUP(A2,$I$93:$IU$93,$I$95:$IU$95))</f>
        <v>Week 47</v>
      </c>
      <c r="C2" s="7">
        <f ca="1">TODAY()</f>
        <v>45253</v>
      </c>
      <c r="D2" s="1"/>
      <c r="E2" s="1"/>
      <c r="F2" s="1"/>
      <c r="G2" s="8"/>
      <c r="H2" s="8"/>
      <c r="I2" s="118" t="str">
        <f>CONCATENATE("Week ",LOOKUP(J1,$I$93:$IU$93,$I$95:$IU$95))</f>
        <v>Week 48</v>
      </c>
      <c r="K2" s="1"/>
      <c r="L2" s="1"/>
      <c r="M2" s="1"/>
      <c r="N2" s="8"/>
      <c r="O2" s="8"/>
      <c r="P2" s="118" t="str">
        <f>CONCATENATE("Week ",LOOKUP(Q1,$I$93:$IU$93,$I$95:$IU$95))</f>
        <v>Week 49</v>
      </c>
      <c r="R2" s="1"/>
      <c r="S2" s="1"/>
      <c r="T2" s="1"/>
      <c r="U2" s="8"/>
      <c r="V2" s="8"/>
      <c r="W2" s="118" t="str">
        <f>CONCATENATE("Week ",LOOKUP(X1,$I$93:$IU$93,$I$95:$IU$95))</f>
        <v>Week 50</v>
      </c>
      <c r="Y2" s="1"/>
      <c r="Z2" s="123" t="str">
        <f>CONCATENATE("Week of  ",LOOKUP(Z1,$D$110:$O$110,$D$111:$O$111)," ",DAY(Z3)," ",YEAR(Z3))</f>
        <v>Week of  November 20 2023</v>
      </c>
      <c r="AA2" s="124"/>
      <c r="AB2" s="124"/>
      <c r="AC2" s="124"/>
      <c r="AD2" s="124"/>
      <c r="AE2" s="124"/>
      <c r="AF2" s="125"/>
      <c r="AG2" s="1"/>
      <c r="AH2" s="1"/>
    </row>
    <row r="3" spans="1:34" ht="18.75" customHeight="1">
      <c r="A3" s="1"/>
      <c r="B3" s="126" t="str">
        <f>Z2</f>
        <v>Week of  November 20 2023</v>
      </c>
      <c r="C3" s="127"/>
      <c r="D3" s="1"/>
      <c r="E3" s="1"/>
      <c r="F3" s="1"/>
      <c r="G3" s="8"/>
      <c r="H3" s="8"/>
      <c r="I3" s="126" t="str">
        <f>CONCATENATE("Week of  ",LOOKUP(MONTH($Z$3+7),$D$110:$O$110,$D$111:$O$111)," ",DAY($Z$3+7)," ",YEAR($Z$3+7))</f>
        <v>Week of  November 27 2023</v>
      </c>
      <c r="J3" s="127"/>
      <c r="K3" s="1"/>
      <c r="L3" s="1"/>
      <c r="M3" s="1"/>
      <c r="N3" s="8"/>
      <c r="O3" s="8"/>
      <c r="P3" s="126" t="str">
        <f>CONCATENATE("Week of  ",LOOKUP(MONTH($Z$3+14),$D$110:$O$110,$D$111:$O$111)," ",DAY($Z$3+14)," ",YEAR($Z$3+14))</f>
        <v>Week of  December 4 2023</v>
      </c>
      <c r="Q3" s="127"/>
      <c r="R3" s="1"/>
      <c r="S3" s="1"/>
      <c r="T3" s="1"/>
      <c r="U3" s="8"/>
      <c r="V3" s="8"/>
      <c r="W3" s="126" t="str">
        <f>CONCATENATE("Week of  ",LOOKUP(MONTH($Z$3+21),$D$110:$O$110,$D$111:$O$111)," ",DAY($Z$3+21)," ",YEAR($Z$3+21))</f>
        <v>Week of  December 11 2023</v>
      </c>
      <c r="X3" s="127"/>
      <c r="Y3" s="1"/>
      <c r="Z3" s="9">
        <f>IF(WEEKDAY($B$1)=1,$B$1-6,IF(WEEKDAY($B$1)=7,$B$1-5,IF(WEEKDAY($B$1)=6,$B$1-4,IF(WEEKDAY($B$1)=5,$B$1-3,IF(WEEKDAY($B$1)=4,$B$1-2,IF(WEEKDAY($B$1)=3,$B$1-1,$B$1))))))</f>
        <v>45250</v>
      </c>
      <c r="AA3" s="9">
        <f aca="true" t="shared" si="1" ref="AA3:AF3">Z3+1</f>
        <v>45251</v>
      </c>
      <c r="AB3" s="9">
        <f t="shared" si="1"/>
        <v>45252</v>
      </c>
      <c r="AC3" s="9">
        <f t="shared" si="1"/>
        <v>45253</v>
      </c>
      <c r="AD3" s="9">
        <f t="shared" si="1"/>
        <v>45254</v>
      </c>
      <c r="AE3" s="9">
        <f t="shared" si="1"/>
        <v>45255</v>
      </c>
      <c r="AF3" s="9">
        <f t="shared" si="1"/>
        <v>45256</v>
      </c>
      <c r="AG3" s="1"/>
      <c r="AH3" s="10">
        <v>47</v>
      </c>
    </row>
    <row r="4" spans="1:34" ht="17.25" customHeight="1" hidden="1">
      <c r="A4" s="1"/>
      <c r="B4" s="11"/>
      <c r="C4" s="12" t="str">
        <f>IF(ISNA(AH4)=TRUE,"",AH4)</f>
        <v>Week 47</v>
      </c>
      <c r="D4" s="13"/>
      <c r="E4" s="1"/>
      <c r="F4" s="1"/>
      <c r="G4" s="14" t="s">
        <v>0</v>
      </c>
      <c r="H4" s="15" t="s">
        <v>1</v>
      </c>
      <c r="I4" s="11"/>
      <c r="J4" s="12" t="s">
        <v>66</v>
      </c>
      <c r="K4" s="13"/>
      <c r="L4" s="1"/>
      <c r="M4" s="1"/>
      <c r="N4" s="14" t="s">
        <v>0</v>
      </c>
      <c r="O4" s="15" t="s">
        <v>1</v>
      </c>
      <c r="P4" s="11"/>
      <c r="Q4" s="12" t="s">
        <v>67</v>
      </c>
      <c r="R4" s="13"/>
      <c r="S4" s="1"/>
      <c r="T4" s="1"/>
      <c r="U4" s="14" t="s">
        <v>0</v>
      </c>
      <c r="V4" s="15" t="s">
        <v>1</v>
      </c>
      <c r="W4" s="11"/>
      <c r="X4" s="12" t="s">
        <v>68</v>
      </c>
      <c r="Y4" s="13"/>
      <c r="Z4" s="16">
        <f aca="true" t="shared" si="2" ref="Z4:AF4">Z3</f>
        <v>45250</v>
      </c>
      <c r="AA4" s="16">
        <f t="shared" si="2"/>
        <v>45251</v>
      </c>
      <c r="AB4" s="16">
        <f t="shared" si="2"/>
        <v>45252</v>
      </c>
      <c r="AC4" s="16">
        <f t="shared" si="2"/>
        <v>45253</v>
      </c>
      <c r="AD4" s="16">
        <f t="shared" si="2"/>
        <v>45254</v>
      </c>
      <c r="AE4" s="16">
        <f t="shared" si="2"/>
        <v>45255</v>
      </c>
      <c r="AF4" s="16">
        <f t="shared" si="2"/>
        <v>45256</v>
      </c>
      <c r="AG4" s="1"/>
      <c r="AH4" s="17" t="str">
        <f>CONCATENATE("Week ",AH3)</f>
        <v>Week 47</v>
      </c>
    </row>
    <row r="5" spans="1:34" ht="24.75" customHeight="1">
      <c r="A5" s="59"/>
      <c r="B5" s="18">
        <f>IF(AND(MONTH(Z3)=1,DAY(Z3)=1),CONCATENATE("Jan 1 ",YEAR(Z3)," ",CHOOSE(WEEKDAY(DATE(YEAR(Z3),MONTH(Z3),DAY(Z3)),1),"Sunday","Monday","Tuesday","Wednesday","Thursday","Friday","Saturday")),IF(DAY(Z3)=1,CONCATENATE(LOOKUP(Z1,$D$110:$O$110,$D$111:$O$111)," 1  ",CHOOSE(WEEKDAY(DATE(YEAR(Z3),MONTH(Z3),DAY(Z3)),1),"Sunday","Monday","Tuesday","Wednesday","Thursday","Friday","Saturday")),Z3))</f>
        <v>45250</v>
      </c>
      <c r="C5" s="19">
        <f>IF(AND(MONTH($AD$3)=1,DAY($AD$3)=1),CONCATENATE(CHOOSE(WEEKDAY(DATE(YEAR($AD$3),MONTH($AD$3),DAY($AD$3)),1),"Sunday","Monday","Tuesday","Wednesday","Thursday","Friday","Saturday"),"Jan 1 ",YEAR($AD$3)," "),IF(DAY($AD$3)=1,CONCATENATE(CHOOSE(WEEKDAY(DATE(YEAR($AD$3),MONTH($AD$3),DAY($AD$3)),1),"Sunday","Monday","Tuesday","Wednesday","Thursday","Friday","Saturday"),"  ",LOOKUP($AD$1,$D$110:$O$110,$D$111:$O$111)," 1"),$AD$3))</f>
        <v>45254</v>
      </c>
      <c r="D5" s="51"/>
      <c r="G5" s="21">
        <v>37436</v>
      </c>
      <c r="H5" s="22" t="e">
        <f aca="true" t="shared" si="3" ref="H5:H14">G5-#REF!</f>
        <v>#REF!</v>
      </c>
      <c r="I5" s="23">
        <f>IF(AND(MONTH($Z$3+7)=1,DAY($Z$3+7)=1),CONCATENATE("Jan 1 ",YEAR($Z$3+7)," ",CHOOSE(WEEKDAY(DATE(YEAR($Z$3+7),MONTH($Z$3+7),DAY($Z$3+7)),1),"Sunday","Monday","Tuesday","Wednesday","Thursday","Friday","Saturday")),IF(DAY($Z$3+7)=1,CONCATENATE(LOOKUP(MONTH($Z$3+7),$D$110:$O$110,$D$111:$O$111)," 1  ",CHOOSE(WEEKDAY(DATE(YEAR($Z$3+7),MONTH($Z$3+7),DAY($Z$3+7)),1),"Sunday","Monday","Tuesday","Wednesday","Thursday","Friday","Saturday")),$Z$3+7))</f>
        <v>45257</v>
      </c>
      <c r="J5" s="19" t="str">
        <f>IF(AND(MONTH($AD$3+7)=1,DAY($AD$3+7)=1),CONCATENATE(CHOOSE(WEEKDAY(DATE(YEAR($AD$3+7),MONTH($AD$3+7),DAY($AD$3+7)),1),"Sunday","Monday","Tuesday","Wednesday","Thursday","Friday","Saturday"),"Jan 1 ",YEAR($AD$3+7)," "),IF(DAY($AD$3+7)=1,CONCATENATE(CHOOSE(WEEKDAY(DATE(YEAR($AD$3+7),MONTH($AD$3+7),DAY($AD$3+7)),1),"Sunday","Monday","Tuesday","Wednesday","Thursday","Friday","Saturday"),"  ",LOOKUP(MONTH($AD$3+7),$D$110:$AF$110,$D$111:$AF$111)," 1"),$AD$3+7))</f>
        <v>Friday  December 1</v>
      </c>
      <c r="K5" s="51"/>
      <c r="N5" s="21">
        <v>37436</v>
      </c>
      <c r="O5" s="22" t="e">
        <f aca="true" t="shared" si="4" ref="O5:O14">N5-#REF!</f>
        <v>#REF!</v>
      </c>
      <c r="P5" s="18">
        <f>IF(AND(MONTH($Z$3+14)=1,DAY($Z$3+14)=1),CONCATENATE("Jan 1 ",YEAR($Z$3+14)," ",CHOOSE(WEEKDAY(DATE(YEAR($Z$3+14),MONTH($Z$3+14),DAY($Z$3+14)),1),"Sunday","Monday","Tuesday","Wednesday","Thursday","Friday","Saturday")),IF(DAY($Z$3+14)=1,CONCATENATE(LOOKUP(MONTH($Z$3+14),$D$110:$O$110,$D$111:$O$111)," 1  ",CHOOSE(WEEKDAY(DATE(YEAR($Z$3+14),MONTH($Z$3+14),DAY($Z$3+14)),1),"Sunday","Monday","Tuesday","Wednesday","Thursday","Friday","Saturday")),$Z$3+14))</f>
        <v>45264</v>
      </c>
      <c r="Q5" s="19">
        <f>IF(AND(MONTH($AD$3+14)=1,DAY($AD$3+14)=1),CONCATENATE(CHOOSE(WEEKDAY(DATE(YEAR($AD$3+14),MONTH($AD$3+14),DAY($AD$3+14)),1),"Sunday","Monday","Tuesday","Wednesday","Thursday","Friday","Saturday"),"Jan 1 ",YEAR($AD$3+14)," "),IF(DAY($AD$3+14)=1,CONCATENATE(CHOOSE(WEEKDAY(DATE(YEAR($AD$3+14),MONTH($AD$3+14),DAY($AD$3+14)),1),"Sunday","Monday","Tuesday","Wednesday","Thursday","Friday","Saturday"),"  ",LOOKUP(MONTH($AD$3+14),$D$110:$AF$110,$D$111:$AF$111)," 1"),$AD$3+14))</f>
        <v>45268</v>
      </c>
      <c r="R5" s="20"/>
      <c r="U5" s="21">
        <v>37436</v>
      </c>
      <c r="V5" s="22" t="e">
        <f aca="true" t="shared" si="5" ref="V5:V14">U5-#REF!</f>
        <v>#REF!</v>
      </c>
      <c r="W5" s="18">
        <f>IF(AND(MONTH($Z$3+21)=1,DAY($Z$3+21)=1),CONCATENATE("Jan 1 ",YEAR($Z$3+21)," ",CHOOSE(WEEKDAY(DATE(YEAR($Z$3+21),MONTH($Z$3+21),DAY($Z$3+21)),1),"Sunday","Monday","Tuesday","Wednesday","Thursday","Friday","Saturday")),IF(DAY($Z$3+21)=1,CONCATENATE(LOOKUP(MONTH($Z$3+21),$D$110:$O$110,$D$111:$O$111)," 1  ",CHOOSE(WEEKDAY(DATE(YEAR($Z$3+21),MONTH($Z$3+21),DAY($Z$3+21)),1),"Sunday","Monday","Tuesday","Wednesday","Thursday","Friday","Saturday")),$Z$3+21))</f>
        <v>45271</v>
      </c>
      <c r="X5" s="19">
        <f>IF(AND(MONTH($AD$3+21)=1,DAY($AD$3+21)=1),CONCATENATE(CHOOSE(WEEKDAY(DATE(YEAR($AD$3+21),MONTH($AD$3+21),DAY($AD$3+21)),1),"Sunday","Monday","Tuesday","Wednesday","Thursday","Friday","Saturday"),"Jan 1 ",YEAR($AD$3+21)," "),IF(DAY($AD$3+21)=1,CONCATENATE(CHOOSE(WEEKDAY(DATE(YEAR($AD$3+21),MONTH($AD$3+21),DAY($AD$3+21)),1),"Sunday","Monday","Tuesday","Wednesday","Thursday","Friday","Saturday"),"  ",LOOKUP(MONTH($AD$3+21),$D$110:$AF$110,$D$111:$AF$111)," 1"),$AD$3+21))</f>
        <v>45275</v>
      </c>
      <c r="Y5" s="20"/>
      <c r="AG5" s="1"/>
      <c r="AH5" s="1"/>
    </row>
    <row r="6" spans="1:34" ht="24.75" customHeight="1">
      <c r="A6" s="60"/>
      <c r="B6" s="120"/>
      <c r="C6" s="120"/>
      <c r="D6" s="52"/>
      <c r="E6" s="53">
        <v>1</v>
      </c>
      <c r="F6" s="25" t="s">
        <v>2</v>
      </c>
      <c r="G6" s="21"/>
      <c r="H6" s="22" t="e">
        <f t="shared" si="3"/>
        <v>#REF!</v>
      </c>
      <c r="I6" s="120"/>
      <c r="J6" s="120"/>
      <c r="K6" s="51"/>
      <c r="L6" s="25">
        <v>1</v>
      </c>
      <c r="M6" s="25" t="s">
        <v>2</v>
      </c>
      <c r="N6" s="21"/>
      <c r="O6" s="22" t="e">
        <f t="shared" si="4"/>
        <v>#REF!</v>
      </c>
      <c r="P6" s="120"/>
      <c r="Q6" s="120"/>
      <c r="R6" s="24"/>
      <c r="S6" s="25">
        <v>1</v>
      </c>
      <c r="T6" s="25" t="s">
        <v>2</v>
      </c>
      <c r="U6" s="21"/>
      <c r="V6" s="22" t="e">
        <f t="shared" si="5"/>
        <v>#REF!</v>
      </c>
      <c r="W6" s="120"/>
      <c r="X6" s="120"/>
      <c r="Y6" s="24"/>
      <c r="AG6" s="1"/>
      <c r="AH6" s="1"/>
    </row>
    <row r="7" spans="1:34" ht="24.75" customHeight="1">
      <c r="A7" s="60"/>
      <c r="B7" s="121"/>
      <c r="C7" s="121"/>
      <c r="D7" s="54"/>
      <c r="E7" s="53">
        <v>2</v>
      </c>
      <c r="F7" s="25" t="s">
        <v>2</v>
      </c>
      <c r="G7" s="21"/>
      <c r="H7" s="22" t="e">
        <f t="shared" si="3"/>
        <v>#REF!</v>
      </c>
      <c r="I7" s="121"/>
      <c r="J7" s="121"/>
      <c r="K7" s="51"/>
      <c r="L7" s="25">
        <v>2</v>
      </c>
      <c r="M7" s="25" t="s">
        <v>2</v>
      </c>
      <c r="N7" s="21"/>
      <c r="O7" s="22" t="e">
        <f t="shared" si="4"/>
        <v>#REF!</v>
      </c>
      <c r="P7" s="121"/>
      <c r="Q7" s="121"/>
      <c r="R7" s="26"/>
      <c r="S7" s="25">
        <v>2</v>
      </c>
      <c r="T7" s="25" t="s">
        <v>2</v>
      </c>
      <c r="U7" s="21"/>
      <c r="V7" s="22" t="e">
        <f t="shared" si="5"/>
        <v>#REF!</v>
      </c>
      <c r="W7" s="121"/>
      <c r="X7" s="121"/>
      <c r="Y7" s="26"/>
      <c r="AG7" s="1"/>
      <c r="AH7" s="1"/>
    </row>
    <row r="8" spans="1:34" ht="24.75" customHeight="1">
      <c r="A8" s="60"/>
      <c r="B8" s="121"/>
      <c r="C8" s="121"/>
      <c r="D8" s="54"/>
      <c r="E8" s="53">
        <v>3</v>
      </c>
      <c r="F8" s="25" t="s">
        <v>2</v>
      </c>
      <c r="G8" s="21"/>
      <c r="H8" s="22" t="e">
        <f t="shared" si="3"/>
        <v>#REF!</v>
      </c>
      <c r="I8" s="121"/>
      <c r="J8" s="121"/>
      <c r="K8" s="51"/>
      <c r="L8" s="25">
        <v>3</v>
      </c>
      <c r="M8" s="25" t="s">
        <v>2</v>
      </c>
      <c r="N8" s="21"/>
      <c r="O8" s="22" t="e">
        <f t="shared" si="4"/>
        <v>#REF!</v>
      </c>
      <c r="P8" s="121"/>
      <c r="Q8" s="121"/>
      <c r="R8" s="26"/>
      <c r="S8" s="25">
        <v>3</v>
      </c>
      <c r="T8" s="25" t="s">
        <v>2</v>
      </c>
      <c r="U8" s="21"/>
      <c r="V8" s="22" t="e">
        <f t="shared" si="5"/>
        <v>#REF!</v>
      </c>
      <c r="W8" s="121"/>
      <c r="X8" s="121"/>
      <c r="Y8" s="26"/>
      <c r="AG8" s="1"/>
      <c r="AH8" s="1"/>
    </row>
    <row r="9" spans="1:34" ht="24.75" customHeight="1">
      <c r="A9" s="55">
        <f>Z3</f>
        <v>45250</v>
      </c>
      <c r="B9" s="70">
        <f>IF(ISERROR(VLOOKUP(A9,$AJ$53:$AK$80,2,FALSE)),"",VLOOKUP(A9,$AJ$53:$AK$80,2,FALSE))</f>
      </c>
      <c r="C9" s="70">
        <f>IF(ISERROR(VLOOKUP(D9,$AJ$53:$AK$80,2,FALSE)),"",VLOOKUP(D9,$AJ$53:$AK$80,2,FALSE))</f>
      </c>
      <c r="D9" s="55">
        <f>$AD$3</f>
        <v>45254</v>
      </c>
      <c r="E9" s="56">
        <f>$Z$3+7</f>
        <v>45257</v>
      </c>
      <c r="F9" s="25" t="s">
        <v>2</v>
      </c>
      <c r="G9" s="21"/>
      <c r="H9" s="28" t="e">
        <f t="shared" si="3"/>
        <v>#REF!</v>
      </c>
      <c r="I9" s="70">
        <f>IF(ISERROR(VLOOKUP(H9,$AJ$53:$AK$80,2,FALSE)),"",VLOOKUP(H9,$AJ$53:$AK$80,2,FALSE))</f>
      </c>
      <c r="J9" s="70">
        <f>IF(ISERROR(VLOOKUP(K9,$AJ$53:$AK$80,2,FALSE)),"",VLOOKUP(K9,$AJ$53:$AK$80,2,FALSE))</f>
      </c>
      <c r="K9" s="51">
        <f>$AD$3+7</f>
        <v>45261</v>
      </c>
      <c r="L9" s="61">
        <f>$Z$3+14</f>
        <v>45264</v>
      </c>
      <c r="M9" s="25" t="s">
        <v>2</v>
      </c>
      <c r="N9" s="21"/>
      <c r="O9" s="28" t="e">
        <f t="shared" si="4"/>
        <v>#REF!</v>
      </c>
      <c r="P9" s="70">
        <f>IF(ISERROR(VLOOKUP(O9,$AJ$53:$AK$80,2,FALSE)),"",VLOOKUP(O9,$AJ$53:$AK$80,2,FALSE))</f>
      </c>
      <c r="Q9" s="70">
        <f>IF(ISERROR(VLOOKUP(R9,$AJ$53:$AK$80,2,FALSE)),"",VLOOKUP(R9,$AJ$53:$AK$80,2,FALSE))</f>
      </c>
      <c r="R9" s="62">
        <f>$AD$3+14</f>
        <v>45268</v>
      </c>
      <c r="S9" s="61">
        <f>$Z$3+21</f>
        <v>45271</v>
      </c>
      <c r="T9" s="25" t="s">
        <v>2</v>
      </c>
      <c r="U9" s="21"/>
      <c r="V9" s="28" t="e">
        <f t="shared" si="5"/>
        <v>#REF!</v>
      </c>
      <c r="W9" s="70">
        <f>IF(ISERROR(VLOOKUP(S9,$AJ$53:$AK$80,2,FALSE)),"",VLOOKUP(S9,$AJ$53:$AK$80,2,FALSE))</f>
      </c>
      <c r="X9" s="70">
        <f>IF(ISERROR(VLOOKUP(Y9,$AJ$53:$AK$80,2,FALSE)),"",VLOOKUP(Y9,$AJ$53:$AK$80,2,FALSE))</f>
      </c>
      <c r="Y9" s="62">
        <f>$AD$3+21</f>
        <v>45275</v>
      </c>
      <c r="AG9" s="1"/>
      <c r="AH9" s="1"/>
    </row>
    <row r="10" spans="1:34" ht="24.75" customHeight="1">
      <c r="A10" s="59"/>
      <c r="B10" s="18">
        <f>IF(AND(MONTH(AA3)=1,DAY(AA3)=1),CONCATENATE("Jan 1 ",YEAR(AA3)," ",CHOOSE(WEEKDAY(DATE(YEAR(AA3),MONTH(AA3),DAY(AA3)),1),"Sunday","Monday","Tuesday","Wednesday","Thursday","Friday","Saturday")),IF(DAY(AA3)=1,CONCATENATE(LOOKUP(AA1,$D$110:$O$110,$D$111:$O$111)," 1  ",CHOOSE(WEEKDAY(DATE(YEAR(AA3),MONTH(AA3),DAY(AA3)),1),"Sunday","Monday","Tuesday","Wednesday","Thursday","Friday","Saturday")),AA3))</f>
        <v>45251</v>
      </c>
      <c r="C10" s="19">
        <f>IF(AND(MONTH($AE$3)=1,DAY($AE$3)=1),CONCATENATE(CHOOSE(WEEKDAY(DATE(YEAR($AE$3),MONTH($AE$3),DAY($AE$3)),1),"Sunday","Monday","Tuesday","Wednesday","Thursday","Friday","Saturday"),"Jan 1 ",YEAR($AE$3)," "),IF(DAY($AE$3)=1,CONCATENATE(CHOOSE(WEEKDAY(DATE(YEAR($AE$3),MONTH($AE$3),DAY($AE$3)),1),"Sunday","Monday","Tuesday","Wednesday","Thursday","Friday","Saturday"),"  ",LOOKUP($AE$1,$D$110:$O$110,$D$111:$O$111)," 1"),$AE$3))</f>
        <v>45255</v>
      </c>
      <c r="D10" s="29"/>
      <c r="E10" s="53">
        <v>5</v>
      </c>
      <c r="F10" s="25" t="s">
        <v>2</v>
      </c>
      <c r="G10" s="21"/>
      <c r="H10" s="22" t="e">
        <f t="shared" si="3"/>
        <v>#REF!</v>
      </c>
      <c r="I10" s="18">
        <f>IF(AND(MONTH($AA$3+7)=1,DAY($AA$3+7)=1),CONCATENATE("Jan 1 ",YEAR($AA$3+7)," ",CHOOSE(WEEKDAY(DATE(YEAR($AA$3+7),MONTH($AA$3+7),DAY($AA$3+7)),1),"Sunday","Monday","Tuesday","Wednesday","Thursday","Friday","Saturday")),IF(DAY($AA$3+7)=1,CONCATENATE(LOOKUP(MONTH($AA$3+7),$D$110:$O$110,$D$111:$O$111)," 1  ",CHOOSE(WEEKDAY(DATE(YEAR($AA$3+7),MONTH($AA$3+7),DAY($AA$3+7)),1),"Sunday","Monday","Tuesday","Wednesday","Thursday","Friday","Saturday")),$AA$3+7))</f>
        <v>45258</v>
      </c>
      <c r="J10" s="19">
        <f>IF(AND(MONTH($AE$3+7)=1,DAY($AE$3+7)=1),CONCATENATE(CHOOSE(WEEKDAY(DATE(YEAR($AE$3+7),MONTH($AE$3+7),DAY($AE$3+7)),1),"Sunday","Monday","Tuesday","Wednesday","Thursday","Friday","Saturday"),"Jan 1 ",YEAR($AE$3+7)," "),IF(DAY($AE$3+7)=1,CONCATENATE(CHOOSE(WEEKDAY(DATE(YEAR($AE$3+7),MONTH($AE$3+7),DAY($AE$3+7)),1),"Sunday","Monday","Tuesday","Wednesday","Thursday","Friday","Saturday"),"  ",LOOKUP(MONTH($AE$3+7),$D$110:$AF$110,$D$111:$AF$111)," 1"),$AE$3+7))</f>
        <v>45262</v>
      </c>
      <c r="K10" s="51"/>
      <c r="L10" s="25">
        <v>5</v>
      </c>
      <c r="M10" s="25" t="s">
        <v>2</v>
      </c>
      <c r="N10" s="21"/>
      <c r="O10" s="22" t="e">
        <f t="shared" si="4"/>
        <v>#REF!</v>
      </c>
      <c r="P10" s="18">
        <f>IF(AND(MONTH($AA$3+14)=1,DAY($AA$3+14)=1),CONCATENATE("Jan 1 ",YEAR($AA$3+14)," ",CHOOSE(WEEKDAY(DATE(YEAR($AA$3+14),MONTH($AA$3+14),DAY($AA$3+14)),1),"Sunday","Monday","Tuesday","Wednesday","Thursday","Friday","Saturday")),IF(DAY($AA$3+14)=1,CONCATENATE(LOOKUP(MONTH($AA$3+14),$D$110:$O$110,$D$111:$O$111)," 1  ",CHOOSE(WEEKDAY(DATE(YEAR($AA$3+14),MONTH($AA$3+14),DAY($AA$3+14)),1),"Sunday","Monday","Tuesday","Wednesday","Thursday","Friday","Saturday")),$AA$3+14))</f>
        <v>45265</v>
      </c>
      <c r="Q10" s="19">
        <f>IF(AND(MONTH($AE$3+14)=1,DAY($AE$3+14)=1),CONCATENATE(CHOOSE(WEEKDAY(DATE(YEAR($AE$3+14),MONTH($AE$3+14),DAY($AE$3+14)),1),"Sunday","Monday","Tuesday","Wednesday","Thursday","Friday","Saturday"),"Jan 1 ",YEAR($AE$3+14)," "),IF(DAY($AE$3+14)=1,CONCATENATE(CHOOSE(WEEKDAY(DATE(YEAR($AE$3+14),MONTH($AE$3+14),DAY($AE$3+14)),1),"Sunday","Monday","Tuesday","Wednesday","Thursday","Friday","Saturday"),"  ",LOOKUP(MONTH($AE$3+14),$D$110:$AF$110,$D$111:$AF$111)," 1"),$AE$3+14))</f>
        <v>45269</v>
      </c>
      <c r="R10" s="29"/>
      <c r="S10" s="25">
        <v>5</v>
      </c>
      <c r="T10" s="25" t="s">
        <v>2</v>
      </c>
      <c r="U10" s="21"/>
      <c r="V10" s="22" t="e">
        <f t="shared" si="5"/>
        <v>#REF!</v>
      </c>
      <c r="W10" s="18">
        <f>IF(AND(MONTH($AA$3+21)=1,DAY($AA$3+21)=1),CONCATENATE("Jan 1 ",YEAR($AA$3+21)," ",CHOOSE(WEEKDAY(DATE(YEAR($AA$3+21),MONTH($AA$3+21),DAY($AA$3+21)),1),"Sunday","Monday","Tuesday","Wednesday","Thursday","Friday","Saturday")),IF(DAY($AA$3+21)=1,CONCATENATE(LOOKUP(MONTH($AA$3+21),$D$110:$O$110,$D$111:$O$111)," 1  ",CHOOSE(WEEKDAY(DATE(YEAR($AA$3+21),MONTH($AA$3+21),DAY($AA$3+21)),1),"Sunday","Monday","Tuesday","Wednesday","Thursday","Friday","Saturday")),$AA$3+21))</f>
        <v>45272</v>
      </c>
      <c r="X10" s="19">
        <f>IF(AND(MONTH($AE$3+21)=1,DAY($AE$3+21)=1),CONCATENATE(CHOOSE(WEEKDAY(DATE(YEAR($AE$3+21),MONTH($AE$3+21),DAY($AE$3+21)),1),"Sunday","Monday","Tuesday","Wednesday","Thursday","Friday","Saturday"),"Jan 1 ",YEAR($AE$3+21)," "),IF(DAY($AE$3+21)=1,CONCATENATE(CHOOSE(WEEKDAY(DATE(YEAR($AE$3+21),MONTH($AE$3+21),DAY($AE$3+21)),1),"Sunday","Monday","Tuesday","Wednesday","Thursday","Friday","Saturday"),"  ",LOOKUP(MONTH($AE$3+21),$D$110:$AF$110,$D$111:$AF$111)," 1"),$AE$3+21))</f>
        <v>45276</v>
      </c>
      <c r="Y10" s="29"/>
      <c r="AG10" s="1"/>
      <c r="AH10" s="1"/>
    </row>
    <row r="11" spans="1:34" ht="24.75" customHeight="1">
      <c r="A11" s="60"/>
      <c r="B11" s="120"/>
      <c r="C11" s="120"/>
      <c r="D11" s="54"/>
      <c r="E11" s="53">
        <v>6</v>
      </c>
      <c r="F11" s="25" t="s">
        <v>2</v>
      </c>
      <c r="G11" s="21"/>
      <c r="H11" s="22" t="e">
        <f t="shared" si="3"/>
        <v>#REF!</v>
      </c>
      <c r="I11" s="120"/>
      <c r="J11" s="120"/>
      <c r="K11" s="51"/>
      <c r="L11" s="25">
        <v>6</v>
      </c>
      <c r="M11" s="25" t="s">
        <v>2</v>
      </c>
      <c r="N11" s="21"/>
      <c r="O11" s="22" t="e">
        <f t="shared" si="4"/>
        <v>#REF!</v>
      </c>
      <c r="P11" s="120"/>
      <c r="Q11" s="120"/>
      <c r="R11" s="26"/>
      <c r="S11" s="25">
        <v>6</v>
      </c>
      <c r="T11" s="25" t="s">
        <v>2</v>
      </c>
      <c r="U11" s="21"/>
      <c r="V11" s="22" t="e">
        <f t="shared" si="5"/>
        <v>#REF!</v>
      </c>
      <c r="W11" s="120"/>
      <c r="X11" s="120"/>
      <c r="Y11" s="26"/>
      <c r="AG11" s="1"/>
      <c r="AH11" s="1"/>
    </row>
    <row r="12" spans="1:34" ht="24.75" customHeight="1">
      <c r="A12" s="60"/>
      <c r="B12" s="121"/>
      <c r="C12" s="121"/>
      <c r="D12" s="54"/>
      <c r="E12" s="53">
        <v>7</v>
      </c>
      <c r="F12" s="25" t="s">
        <v>2</v>
      </c>
      <c r="G12" s="21"/>
      <c r="H12" s="22" t="e">
        <f t="shared" si="3"/>
        <v>#REF!</v>
      </c>
      <c r="I12" s="121"/>
      <c r="J12" s="121"/>
      <c r="K12" s="51"/>
      <c r="L12" s="25">
        <v>7</v>
      </c>
      <c r="M12" s="25" t="s">
        <v>2</v>
      </c>
      <c r="N12" s="21"/>
      <c r="O12" s="22" t="e">
        <f t="shared" si="4"/>
        <v>#REF!</v>
      </c>
      <c r="P12" s="121"/>
      <c r="Q12" s="121"/>
      <c r="R12" s="26"/>
      <c r="S12" s="25">
        <v>7</v>
      </c>
      <c r="T12" s="25" t="s">
        <v>2</v>
      </c>
      <c r="U12" s="21"/>
      <c r="V12" s="22" t="e">
        <f t="shared" si="5"/>
        <v>#REF!</v>
      </c>
      <c r="W12" s="121"/>
      <c r="X12" s="121"/>
      <c r="Y12" s="26"/>
      <c r="AG12" s="1"/>
      <c r="AH12" s="1"/>
    </row>
    <row r="13" spans="1:34" ht="24.75" customHeight="1">
      <c r="A13" s="60"/>
      <c r="B13" s="121"/>
      <c r="C13" s="121"/>
      <c r="D13" s="54"/>
      <c r="E13" s="53">
        <v>8</v>
      </c>
      <c r="F13" s="25" t="s">
        <v>2</v>
      </c>
      <c r="G13" s="21"/>
      <c r="H13" s="22" t="e">
        <f t="shared" si="3"/>
        <v>#REF!</v>
      </c>
      <c r="I13" s="121"/>
      <c r="J13" s="121"/>
      <c r="K13" s="51"/>
      <c r="L13" s="25">
        <v>8</v>
      </c>
      <c r="M13" s="25" t="s">
        <v>2</v>
      </c>
      <c r="N13" s="21"/>
      <c r="O13" s="22" t="e">
        <f t="shared" si="4"/>
        <v>#REF!</v>
      </c>
      <c r="P13" s="121"/>
      <c r="Q13" s="121"/>
      <c r="R13" s="26"/>
      <c r="S13" s="25">
        <v>8</v>
      </c>
      <c r="T13" s="25" t="s">
        <v>2</v>
      </c>
      <c r="U13" s="21"/>
      <c r="V13" s="22" t="e">
        <f t="shared" si="5"/>
        <v>#REF!</v>
      </c>
      <c r="W13" s="121"/>
      <c r="X13" s="121"/>
      <c r="Y13" s="26"/>
      <c r="AG13" s="1"/>
      <c r="AH13" s="1"/>
    </row>
    <row r="14" spans="1:34" ht="24.75" customHeight="1">
      <c r="A14" s="55">
        <f>AA3</f>
        <v>45251</v>
      </c>
      <c r="B14" s="70">
        <f>IF(ISERROR(VLOOKUP(A14,$AJ$53:$AK$80,2,FALSE)),"",VLOOKUP(A14,$AJ$53:$AK$80,2,FALSE))</f>
      </c>
      <c r="C14" s="70">
        <f>IF(ISERROR(VLOOKUP(D14,$AJ$53:$AK$80,2,FALSE)),"",VLOOKUP(D14,$AJ$53:$AK$80,2,FALSE))</f>
      </c>
      <c r="D14" s="55">
        <f>$AE$3</f>
        <v>45255</v>
      </c>
      <c r="E14" s="56">
        <f>$AA$3+7</f>
        <v>45258</v>
      </c>
      <c r="F14" s="25" t="s">
        <v>2</v>
      </c>
      <c r="G14" s="21"/>
      <c r="H14" s="22" t="e">
        <f t="shared" si="3"/>
        <v>#REF!</v>
      </c>
      <c r="I14" s="70">
        <f>IF(ISERROR(VLOOKUP(H14,$AJ$53:$AK$80,2,FALSE)),"",VLOOKUP(H14,$AJ$53:$AK$80,2,FALSE))</f>
      </c>
      <c r="J14" s="70">
        <f>IF(ISERROR(VLOOKUP(K14,$AJ$53:$AK$80,2,FALSE)),"",VLOOKUP(K14,$AJ$53:$AK$80,2,FALSE))</f>
      </c>
      <c r="K14" s="51">
        <f>$AE$3+7</f>
        <v>45262</v>
      </c>
      <c r="L14" s="61">
        <f>$AA$3+14</f>
        <v>45265</v>
      </c>
      <c r="M14" s="25" t="s">
        <v>2</v>
      </c>
      <c r="N14" s="21"/>
      <c r="O14" s="22" t="e">
        <f t="shared" si="4"/>
        <v>#REF!</v>
      </c>
      <c r="P14" s="70">
        <f>IF(ISERROR(VLOOKUP(O14,$AJ$53:$AK$80,2,FALSE)),"",VLOOKUP(O14,$AJ$53:$AK$80,2,FALSE))</f>
      </c>
      <c r="Q14" s="70">
        <f>IF(ISERROR(VLOOKUP(R14,$AJ$53:$AK$80,2,FALSE)),"",VLOOKUP(R14,$AJ$53:$AK$80,2,FALSE))</f>
      </c>
      <c r="R14" s="62">
        <f>$AE$3+14</f>
        <v>45269</v>
      </c>
      <c r="S14" s="61">
        <f>$AA$3+21</f>
        <v>45272</v>
      </c>
      <c r="T14" s="25" t="s">
        <v>2</v>
      </c>
      <c r="U14" s="21"/>
      <c r="V14" s="22" t="e">
        <f t="shared" si="5"/>
        <v>#REF!</v>
      </c>
      <c r="W14" s="70">
        <f>IF(ISERROR(VLOOKUP(S14,$AJ$53:$AK$80,2,FALSE)),"",VLOOKUP(S14,$AJ$53:$AK$80,2,FALSE))</f>
      </c>
      <c r="X14" s="70">
        <f>IF(ISERROR(VLOOKUP(Y14,$AJ$53:$AK$80,2,FALSE)),"",VLOOKUP(Y14,$AJ$53:$AK$80,2,FALSE))</f>
      </c>
      <c r="Y14" s="62">
        <f>$AE$3+21</f>
        <v>45276</v>
      </c>
      <c r="AG14" s="1"/>
      <c r="AH14" s="1"/>
    </row>
    <row r="15" spans="1:34" ht="24.75" customHeight="1">
      <c r="A15" s="59"/>
      <c r="B15" s="18">
        <f>IF(AND(MONTH(AB3)=1,DAY(AB3)=1),CONCATENATE("Jan 1 ",YEAR(AB3)," ",CHOOSE(WEEKDAY(DATE(YEAR(AB3),MONTH(AB3),DAY(AB3)),1),"Sunday","Monday","Tuesday","Wednesday","Thursday","Friday","Saturday")),IF(DAY(AB3)=1,CONCATENATE(LOOKUP(AB1,$D$110:$O$110,$D$111:$O$111)," 1  ",CHOOSE(WEEKDAY(DATE(YEAR(AB3),MONTH(AB3),DAY(AB3)),1),"Sunday","Monday","Tuesday","Wednesday","Thursday","Friday","Saturday")),AB3))</f>
        <v>45252</v>
      </c>
      <c r="C15" s="19">
        <f>IF(AND(MONTH($AF$3)=1,DAY($AF$3)=1),CONCATENATE(CHOOSE(WEEKDAY(DATE(YEAR($AF$3),MONTH($AF$3),DAY($AF$3)),1),"Sunday.","Monday","Tuesday","Wednesday","Thursday","Friday","Saturday"),"Jan 1 ",YEAR($AF$3)," "),IF(DAY($AF$3)=1,CONCATENATE(CHOOSE(WEEKDAY(DATE(YEAR($AF$3),MONTH($AF$3),DAY($AF$3)),1),"Sunday","Monday","Tuesday","Wednesday","Thursday","Friday","Saturday"),"  "," ",LOOKUP($AF$1,$D$110:$O$110,$D$111:$O$111)," 1"),$AF$3))</f>
        <v>45256</v>
      </c>
      <c r="D15" s="30"/>
      <c r="E15" s="53">
        <v>10</v>
      </c>
      <c r="F15" s="25" t="s">
        <v>2</v>
      </c>
      <c r="G15" s="21"/>
      <c r="H15" s="22"/>
      <c r="I15" s="18">
        <f>IF(AND(MONTH($AB$3+7)=1,DAY($AB$3+7)=1),CONCATENATE("Jan 1 ",YEAR($AB$3+7)," ",CHOOSE(WEEKDAY(DATE(YEAR($AB$3+7),MONTH($AB$3+7),DAY($AB$3+7)),1),"Sunday","Monday","Tuesday","Wednesday","Thursday","Friday","Saturday")),IF(DAY($AB$3+7)=1,CONCATENATE(LOOKUP(MONTH($AB$3+7),$D$110:$O$110,$D$111:$O$111)," 1  ",CHOOSE(WEEKDAY(DATE(YEAR($AB$3+7),MONTH($AB$3+7),DAY($AB$3+7)),1),"Sunday","Monday","Tuesday","Wednesday","Thursday","Friday","Saturday")),$AB$3+7))</f>
        <v>45259</v>
      </c>
      <c r="J15" s="19">
        <f>IF(AND(MONTH($AF$3+7)=1,DAY($AF$3+7)=1),CONCATENATE(CHOOSE(WEEKDAY(DATE(YEAR($AF$3+7),MONTH($AF$3+7),DAY($AF$3+7)),1),"Sunday.","Monday","Tuesday","Wednesday","Thursday","Friday","Saturday"),"Jan 1 ",YEAR($AF$3+7)," "),IF(DAY($AF$3+7)=1,CONCATENATE(CHOOSE(WEEKDAY(DATE(YEAR($AF$3+7),MONTH($AF$3+7),DAY($AF$3+7)),1),"Sunday","Monday","Tuesday","Wednesday","Thursday","Friday","Saturday"),"  "," ",LOOKUP(MONTH($AF$3+7),$D$110:$AF$110,$D$111:$AF$111)," 1"),$AF$3+7))</f>
        <v>45263</v>
      </c>
      <c r="K15" s="51"/>
      <c r="L15" s="25">
        <v>10</v>
      </c>
      <c r="M15" s="25" t="s">
        <v>2</v>
      </c>
      <c r="N15" s="21"/>
      <c r="O15" s="22"/>
      <c r="P15" s="18">
        <f>IF(AND(MONTH($AB$3+14)=1,DAY($AB$3+14)=1),CONCATENATE("Jan 1 ",YEAR($AB$3+14)," ",CHOOSE(WEEKDAY(DATE(YEAR($AB$3+14),MONTH($AB$3+14),DAY($AB$3+14)),1),"Sunday","Monday","Tuesday","Wednesday","Thursday","Friday","Saturday")),IF(DAY($AB$3+14)=1,CONCATENATE(LOOKUP(MONTH($AB$3+14),$D$110:$O$110,$D$111:$O$111)," 1  ",CHOOSE(WEEKDAY(DATE(YEAR($AB$3+14),MONTH($AB$3+14),DAY($AB$3+14)),1),"Sunday","Monday","Tuesday","Wednesday","Thursday","Friday","Saturday")),$AB$3+14))</f>
        <v>45266</v>
      </c>
      <c r="Q15" s="19">
        <f>IF(AND(MONTH($AF$3+14)=1,DAY($AF$3+14)=1),CONCATENATE(CHOOSE(WEEKDAY(DATE(YEAR($AF$3+14),MONTH($AF$3+14),DAY($AF$3+14)),1),"Sunday.","Monday","Tuesday","Wednesday","Thursday","Friday","Saturday"),"Jan 1 ",YEAR($AF$3+14)," "),IF(DAY($AF$3+14)=1,CONCATENATE(CHOOSE(WEEKDAY(DATE(YEAR($AF$3+14),MONTH($AF$3+14),DAY($AF$3+14)),1),"Sunday","Monday","Tuesday","Wednesday","Thursday","Friday","Saturday"),"  "," ",LOOKUP(MONTH($AF$3+14),$D$110:$AF$110,$D$111:$AF$111)," 1"),$AF$3+14))</f>
        <v>45270</v>
      </c>
      <c r="R15" s="30"/>
      <c r="S15" s="25">
        <v>10</v>
      </c>
      <c r="T15" s="25" t="s">
        <v>2</v>
      </c>
      <c r="U15" s="21"/>
      <c r="V15" s="22"/>
      <c r="W15" s="18">
        <f>IF(AND(MONTH($AB$3+21)=1,DAY($AB$3+21)=1),CONCATENATE("Jan 1 ",YEAR($AB$3+21)," ",CHOOSE(WEEKDAY(DATE(YEAR($AB$3+21),MONTH($AB$3+21),DAY($AB$3+21)),1),"Sunday","Monday","Tuesday","Wednesday","Thursday","Friday","Saturday")),IF(DAY($AB$3+21)=1,CONCATENATE(LOOKUP(MONTH($AB$3+21),$D$110:$O$110,$D$111:$O$111)," 1  ",CHOOSE(WEEKDAY(DATE(YEAR($AB$3+21),MONTH($AB$3+21),DAY($AB$3+21)),1),"Sunday","Monday","Tuesday","Wednesday","Thursday","Friday","Saturday")),$AB$3+21))</f>
        <v>45273</v>
      </c>
      <c r="X15" s="19">
        <f>IF(AND(MONTH($AF$3+21)=1,DAY($AF$3+21)=1),CONCATENATE(CHOOSE(WEEKDAY(DATE(YEAR($AF$3+21),MONTH($AF$3+21),DAY($AF$3+21)),1),"Sunday.","Monday","Tuesday","Wednesday","Thursday","Friday","Saturday"),"Jan 1 ",YEAR($AF$3+21)," "),IF(DAY($AF$3+21)=1,CONCATENATE(CHOOSE(WEEKDAY(DATE(YEAR($AF$3+21),MONTH($AF$3+21),DAY($AF$3+21)),1),"Sunday","Monday","Tuesday","Wednesday","Thursday","Friday","Saturday"),"  "," ",LOOKUP(MONTH($AF$3+21),$D$110:$AF$110,$D$111:$AF$111)," 1"),$AF$3+21))</f>
        <v>45277</v>
      </c>
      <c r="Y15" s="30"/>
      <c r="AG15" s="1"/>
      <c r="AH15" s="1"/>
    </row>
    <row r="16" spans="1:34" ht="24.75" customHeight="1">
      <c r="A16" s="60"/>
      <c r="B16" s="120"/>
      <c r="C16" s="120"/>
      <c r="D16" s="54"/>
      <c r="E16" s="53">
        <v>11</v>
      </c>
      <c r="F16" s="25" t="s">
        <v>3</v>
      </c>
      <c r="G16" s="21"/>
      <c r="H16" s="22" t="e">
        <f aca="true" t="shared" si="6" ref="H16:H25">G16-#REF!</f>
        <v>#REF!</v>
      </c>
      <c r="I16" s="120"/>
      <c r="J16" s="120"/>
      <c r="K16" s="51"/>
      <c r="L16" s="25">
        <v>11</v>
      </c>
      <c r="M16" s="25" t="s">
        <v>3</v>
      </c>
      <c r="N16" s="21"/>
      <c r="O16" s="22" t="e">
        <f aca="true" t="shared" si="7" ref="O16:O25">N16-#REF!</f>
        <v>#REF!</v>
      </c>
      <c r="P16" s="120"/>
      <c r="Q16" s="120"/>
      <c r="R16" s="26"/>
      <c r="S16" s="25">
        <v>11</v>
      </c>
      <c r="T16" s="25" t="s">
        <v>3</v>
      </c>
      <c r="U16" s="21"/>
      <c r="V16" s="22" t="e">
        <f aca="true" t="shared" si="8" ref="V16:V25">U16-#REF!</f>
        <v>#REF!</v>
      </c>
      <c r="W16" s="120"/>
      <c r="X16" s="120"/>
      <c r="Y16" s="26"/>
      <c r="AG16" s="1"/>
      <c r="AH16" s="1"/>
    </row>
    <row r="17" spans="1:34" ht="24.75" customHeight="1">
      <c r="A17" s="60"/>
      <c r="B17" s="121"/>
      <c r="C17" s="121"/>
      <c r="D17" s="54"/>
      <c r="E17" s="53">
        <v>12</v>
      </c>
      <c r="F17" s="25" t="s">
        <v>3</v>
      </c>
      <c r="G17" s="21"/>
      <c r="H17" s="22" t="e">
        <f t="shared" si="6"/>
        <v>#REF!</v>
      </c>
      <c r="I17" s="121"/>
      <c r="J17" s="121"/>
      <c r="K17" s="51"/>
      <c r="L17" s="25">
        <v>12</v>
      </c>
      <c r="M17" s="25" t="s">
        <v>3</v>
      </c>
      <c r="N17" s="21"/>
      <c r="O17" s="22" t="e">
        <f t="shared" si="7"/>
        <v>#REF!</v>
      </c>
      <c r="P17" s="121"/>
      <c r="Q17" s="121"/>
      <c r="R17" s="26"/>
      <c r="S17" s="25">
        <v>12</v>
      </c>
      <c r="T17" s="25" t="s">
        <v>3</v>
      </c>
      <c r="U17" s="21"/>
      <c r="V17" s="22" t="e">
        <f t="shared" si="8"/>
        <v>#REF!</v>
      </c>
      <c r="W17" s="121"/>
      <c r="X17" s="121"/>
      <c r="Y17" s="26"/>
      <c r="AG17" s="1"/>
      <c r="AH17" s="1"/>
    </row>
    <row r="18" spans="1:34" ht="24.75" customHeight="1">
      <c r="A18" s="60"/>
      <c r="B18" s="121"/>
      <c r="C18" s="121"/>
      <c r="D18" s="54"/>
      <c r="E18" s="53">
        <v>13</v>
      </c>
      <c r="F18" s="25" t="s">
        <v>3</v>
      </c>
      <c r="G18" s="21"/>
      <c r="H18" s="22" t="e">
        <f t="shared" si="6"/>
        <v>#REF!</v>
      </c>
      <c r="I18" s="121"/>
      <c r="J18" s="121"/>
      <c r="K18" s="51"/>
      <c r="L18" s="25">
        <v>13</v>
      </c>
      <c r="M18" s="25" t="s">
        <v>3</v>
      </c>
      <c r="N18" s="21"/>
      <c r="O18" s="22" t="e">
        <f t="shared" si="7"/>
        <v>#REF!</v>
      </c>
      <c r="P18" s="121"/>
      <c r="Q18" s="121"/>
      <c r="R18" s="26"/>
      <c r="S18" s="25">
        <v>13</v>
      </c>
      <c r="T18" s="25" t="s">
        <v>3</v>
      </c>
      <c r="U18" s="21"/>
      <c r="V18" s="22" t="e">
        <f t="shared" si="8"/>
        <v>#REF!</v>
      </c>
      <c r="W18" s="121"/>
      <c r="X18" s="121"/>
      <c r="Y18" s="26"/>
      <c r="AG18" s="1"/>
      <c r="AH18" s="1"/>
    </row>
    <row r="19" spans="1:34" ht="24.75" customHeight="1">
      <c r="A19" s="55">
        <f>AB3</f>
        <v>45252</v>
      </c>
      <c r="B19" s="70">
        <f>IF(ISERROR(VLOOKUP(A19,$AJ$53:$AK$80,2,FALSE)),"",VLOOKUP(A19,$AJ$53:$AK$80,2,FALSE))</f>
      </c>
      <c r="C19" s="70">
        <f>IF(ISERROR(VLOOKUP(D19,$AJ$53:$AK$80,2,FALSE)),"",VLOOKUP(D19,$AJ$53:$AK$80,2,FALSE))</f>
      </c>
      <c r="D19" s="55">
        <f>Z3+6</f>
        <v>45256</v>
      </c>
      <c r="E19" s="56">
        <f>$AB$3+7</f>
        <v>45259</v>
      </c>
      <c r="F19" s="25" t="s">
        <v>3</v>
      </c>
      <c r="G19" s="21"/>
      <c r="H19" s="22" t="e">
        <f t="shared" si="6"/>
        <v>#REF!</v>
      </c>
      <c r="I19" s="70">
        <f>IF(ISERROR(VLOOKUP(H19,$AJ$53:$AK$80,2,FALSE)),"",VLOOKUP(H19,$AJ$53:$AK$80,2,FALSE))</f>
      </c>
      <c r="J19" s="70">
        <f>IF(ISERROR(VLOOKUP(K19,$AJ$53:$AK$80,2,FALSE)),"",VLOOKUP(K19,$AJ$53:$AK$80,2,FALSE))</f>
      </c>
      <c r="K19" s="51">
        <f>$AF$3+7</f>
        <v>45263</v>
      </c>
      <c r="L19" s="61">
        <f>$AB$3+14</f>
        <v>45266</v>
      </c>
      <c r="M19" s="25" t="s">
        <v>3</v>
      </c>
      <c r="N19" s="21"/>
      <c r="O19" s="22" t="e">
        <f t="shared" si="7"/>
        <v>#REF!</v>
      </c>
      <c r="P19" s="27">
        <f>IF(ISERROR(VLOOKUP(L19,$AJ$55:$AK$64,2,FALSE)),"",VLOOKUP(L19,$AJ$55:$AK$64,2,FALSE))</f>
      </c>
      <c r="Q19" s="70">
        <f>IF(ISERROR(VLOOKUP(R19,$AJ$53:$AK$80,2,FALSE)),"",VLOOKUP(R19,$AJ$53:$AK$80,2,FALSE))</f>
      </c>
      <c r="R19" s="62">
        <f>$AF$3+14</f>
        <v>45270</v>
      </c>
      <c r="S19" s="61">
        <f>$AB$3+21</f>
        <v>45273</v>
      </c>
      <c r="T19" s="25" t="s">
        <v>3</v>
      </c>
      <c r="U19" s="21"/>
      <c r="V19" s="22" t="e">
        <f t="shared" si="8"/>
        <v>#REF!</v>
      </c>
      <c r="W19" s="70">
        <f>IF(ISERROR(VLOOKUP(S19,$AJ$53:$AK$80,2,FALSE)),"",VLOOKUP(S19,$AJ$53:$AK$80,2,FALSE))</f>
      </c>
      <c r="X19" s="70">
        <f>IF(ISERROR(VLOOKUP(Y19,$AJ$53:$AK$80,2,FALSE)),"",VLOOKUP(Y19,$AJ$53:$AK$80,2,FALSE))</f>
      </c>
      <c r="Y19" s="62">
        <f>$AF$3+21</f>
        <v>45277</v>
      </c>
      <c r="AG19" s="1"/>
      <c r="AH19" s="1"/>
    </row>
    <row r="20" spans="1:34" ht="24.75" customHeight="1">
      <c r="A20" s="59"/>
      <c r="B20" s="18">
        <f>IF(AND(MONTH($AC$3)=1,DAY($AC$3)=1),CONCATENATE("Jan 1 ",YEAR($AC$3)," ",CHOOSE(WEEKDAY(DATE(YEAR($AC$3),MONTH($AC$3),DAY($AC$3)),1),"Sunday","Monday","Tuesday","Wednesday","Thursday","Friday","Saturday")),IF(DAY($AC$3)=1,CONCATENATE(LOOKUP($AC$1,$D$110:$O$110,$D$111:$O$111)," 1  ",CHOOSE(WEEKDAY(DATE(YEAR($AC$3),MONTH($AC$3),DAY($AC$3)),1),"Sunday","Monday","Tuesday","Wednesday","Thursday","Friday","Saturday")),$AC$3))</f>
        <v>45253</v>
      </c>
      <c r="C20" s="31"/>
      <c r="D20" s="32"/>
      <c r="E20" s="53">
        <v>15</v>
      </c>
      <c r="F20" s="25" t="s">
        <v>3</v>
      </c>
      <c r="G20" s="21"/>
      <c r="H20" s="22" t="e">
        <f t="shared" si="6"/>
        <v>#REF!</v>
      </c>
      <c r="I20" s="18">
        <f>IF(AND(MONTH($AC$3+7)=1,DAY($AC$3+7)=1),CONCATENATE("Jan 1 ",YEAR($AC$3+7)," ",CHOOSE(WEEKDAY(DATE(YEAR($AC$3+7),MONTH($AC$3+7),DAY($AC$3+7)),1),"Sunday","Monday","Tuesday","Wednesday","Thursday","Friday","Saturday")),IF(DAY($AC$3+7)=1,CONCATENATE(LOOKUP(MONTH($AC$3+7),$D$110:$O$110,$D$111:$O$111)," 1  ",CHOOSE(WEEKDAY(DATE(YEAR($AC$3+7),MONTH($AC$3+7),DAY($AC$3+7)),1),"Sunday","Monday","Tuesday","Wednesday","Thursday","Friday","Saturday")),$AC$3+7))</f>
        <v>45260</v>
      </c>
      <c r="J20" s="33"/>
      <c r="K20" s="51"/>
      <c r="L20" s="25">
        <v>15</v>
      </c>
      <c r="M20" s="25" t="s">
        <v>3</v>
      </c>
      <c r="N20" s="21"/>
      <c r="O20" s="22" t="e">
        <f t="shared" si="7"/>
        <v>#REF!</v>
      </c>
      <c r="P20" s="18">
        <f>IF(AND(MONTH($AC$3+14)=1,DAY($AC$3+14)=1),CONCATENATE("Jan 1 ",YEAR($AC$3+14)," ",CHOOSE(WEEKDAY(DATE(YEAR($AC$3+14),MONTH($AC$3+14),DAY($AC$3+14)),1),"Sunday","Monday","Tuesday","Wednesday","Thursday","Friday","Saturday")),IF(DAY($AC$3+14)=1,CONCATENATE(LOOKUP(MONTH($AC$3+14),$D$110:$O$110,$D$111:$O$111)," 1  ",CHOOSE(WEEKDAY(DATE(YEAR($AC$3+14),MONTH($AC$3+14),DAY($AC$3+14)),1),"Sunday","Monday","Tuesday","Wednesday","Thursday","Friday","Saturday")),$AC$3+14))</f>
        <v>45267</v>
      </c>
      <c r="Q20" s="31"/>
      <c r="R20" s="32"/>
      <c r="S20" s="25">
        <v>15</v>
      </c>
      <c r="T20" s="25" t="s">
        <v>3</v>
      </c>
      <c r="U20" s="21"/>
      <c r="V20" s="22" t="e">
        <f t="shared" si="8"/>
        <v>#REF!</v>
      </c>
      <c r="W20" s="18">
        <f>IF(AND(MONTH($AC$3+21)=1,DAY($AC$3+21)=1),CONCATENATE("Jan 1 ",YEAR($AC$3+21)," ",CHOOSE(WEEKDAY(DATE(YEAR($AC$3+21),MONTH($AC$3+21),DAY($AC$3+21)),1),"Sunday","Monday","Tuesday","Wednesday","Thursday","Friday","Saturday")),IF(DAY($AC$3+21)=1,CONCATENATE(LOOKUP(MONTH($AC$3+21),$D$110:$O$110,$D$111:$O$111)," 1  ",CHOOSE(WEEKDAY(DATE(YEAR($AC$3+21),MONTH($AC$3+21),DAY($AC$3+21)),1),"Sunday","Monday","Tuesday","Wednesday","Thursday","Friday","Saturday")),$AC$3+21))</f>
        <v>45274</v>
      </c>
      <c r="X20" s="33"/>
      <c r="Y20" s="32"/>
      <c r="AG20" s="1"/>
      <c r="AH20" s="1"/>
    </row>
    <row r="21" spans="1:34" ht="24.75" customHeight="1">
      <c r="A21" s="60"/>
      <c r="B21" s="120"/>
      <c r="C21" s="122"/>
      <c r="D21" s="57"/>
      <c r="E21" s="53">
        <v>16</v>
      </c>
      <c r="F21" s="25" t="s">
        <v>3</v>
      </c>
      <c r="G21" s="21"/>
      <c r="H21" s="22" t="e">
        <f t="shared" si="6"/>
        <v>#REF!</v>
      </c>
      <c r="I21" s="128"/>
      <c r="J21" s="130"/>
      <c r="K21" s="51"/>
      <c r="L21" s="25">
        <v>16</v>
      </c>
      <c r="M21" s="25" t="s">
        <v>3</v>
      </c>
      <c r="N21" s="21"/>
      <c r="O21" s="22" t="e">
        <f t="shared" si="7"/>
        <v>#REF!</v>
      </c>
      <c r="P21" s="120"/>
      <c r="Q21" s="122"/>
      <c r="R21" s="34"/>
      <c r="S21" s="25">
        <v>16</v>
      </c>
      <c r="T21" s="25" t="s">
        <v>3</v>
      </c>
      <c r="U21" s="21"/>
      <c r="V21" s="22" t="e">
        <f t="shared" si="8"/>
        <v>#REF!</v>
      </c>
      <c r="W21" s="120"/>
      <c r="X21" s="122"/>
      <c r="Y21" s="34"/>
      <c r="AG21" s="1"/>
      <c r="AH21" s="1"/>
    </row>
    <row r="22" spans="1:34" ht="24.75" customHeight="1">
      <c r="A22" s="60"/>
      <c r="B22" s="121"/>
      <c r="C22" s="122"/>
      <c r="D22" s="57"/>
      <c r="E22" s="53">
        <v>17</v>
      </c>
      <c r="F22" s="25" t="s">
        <v>3</v>
      </c>
      <c r="G22" s="21"/>
      <c r="H22" s="22" t="e">
        <f t="shared" si="6"/>
        <v>#REF!</v>
      </c>
      <c r="I22" s="129"/>
      <c r="J22" s="130"/>
      <c r="K22" s="51"/>
      <c r="L22" s="25">
        <v>17</v>
      </c>
      <c r="M22" s="25" t="s">
        <v>3</v>
      </c>
      <c r="N22" s="21"/>
      <c r="O22" s="22" t="e">
        <f t="shared" si="7"/>
        <v>#REF!</v>
      </c>
      <c r="P22" s="121"/>
      <c r="Q22" s="122"/>
      <c r="R22" s="34"/>
      <c r="S22" s="25">
        <v>17</v>
      </c>
      <c r="T22" s="25" t="s">
        <v>3</v>
      </c>
      <c r="U22" s="21"/>
      <c r="V22" s="22" t="e">
        <f t="shared" si="8"/>
        <v>#REF!</v>
      </c>
      <c r="W22" s="121"/>
      <c r="X22" s="122"/>
      <c r="Y22" s="34"/>
      <c r="AG22" s="1"/>
      <c r="AH22" s="1"/>
    </row>
    <row r="23" spans="1:34" ht="24.75" customHeight="1">
      <c r="A23" s="60"/>
      <c r="B23" s="121"/>
      <c r="C23" s="122"/>
      <c r="D23" s="57"/>
      <c r="E23" s="53">
        <v>18</v>
      </c>
      <c r="F23" s="25" t="s">
        <v>3</v>
      </c>
      <c r="G23" s="21"/>
      <c r="H23" s="22" t="e">
        <f t="shared" si="6"/>
        <v>#REF!</v>
      </c>
      <c r="I23" s="129"/>
      <c r="J23" s="130"/>
      <c r="K23" s="51"/>
      <c r="L23" s="25">
        <v>18</v>
      </c>
      <c r="M23" s="25" t="s">
        <v>3</v>
      </c>
      <c r="N23" s="21"/>
      <c r="O23" s="22" t="e">
        <f t="shared" si="7"/>
        <v>#REF!</v>
      </c>
      <c r="P23" s="121"/>
      <c r="Q23" s="122"/>
      <c r="R23" s="34"/>
      <c r="S23" s="25">
        <v>18</v>
      </c>
      <c r="T23" s="25" t="s">
        <v>3</v>
      </c>
      <c r="U23" s="21"/>
      <c r="V23" s="22" t="e">
        <f t="shared" si="8"/>
        <v>#REF!</v>
      </c>
      <c r="W23" s="121"/>
      <c r="X23" s="122"/>
      <c r="Y23" s="34"/>
      <c r="AG23" s="1"/>
      <c r="AH23" s="1"/>
    </row>
    <row r="24" spans="1:34" ht="24.75" customHeight="1">
      <c r="A24" s="55">
        <f>$AC$3</f>
        <v>45253</v>
      </c>
      <c r="B24" s="70" t="str">
        <f>IF(ISERROR(VLOOKUP(A24,$AJ$53:$AK$80,2,FALSE)),"",VLOOKUP(A24,$AJ$53:$AK$80,2,FALSE))</f>
        <v>Thanks Giving</v>
      </c>
      <c r="C24" s="35"/>
      <c r="E24" s="56">
        <f>$AC$3+7</f>
        <v>45260</v>
      </c>
      <c r="F24" s="25" t="s">
        <v>3</v>
      </c>
      <c r="G24" s="21"/>
      <c r="H24" s="22" t="e">
        <f t="shared" si="6"/>
        <v>#REF!</v>
      </c>
      <c r="I24" s="70">
        <f>IF(ISERROR(VLOOKUP(H24,$AJ$53:$AK$80,2,FALSE)),"",VLOOKUP(H24,$AJ$53:$AK$80,2,FALSE))</f>
      </c>
      <c r="J24" s="35"/>
      <c r="K24" s="51"/>
      <c r="L24" s="61">
        <f>$AC$3+14</f>
        <v>45267</v>
      </c>
      <c r="M24" s="25" t="s">
        <v>3</v>
      </c>
      <c r="N24" s="21"/>
      <c r="O24" s="22" t="e">
        <f t="shared" si="7"/>
        <v>#REF!</v>
      </c>
      <c r="P24" s="70">
        <f>IF(ISERROR(VLOOKUP(O24,$AJ$53:$AK$80,2,FALSE)),"",VLOOKUP(O24,$AJ$53:$AK$80,2,FALSE))</f>
      </c>
      <c r="Q24" s="35"/>
      <c r="R24" s="34"/>
      <c r="S24" s="61">
        <f>$AC$3+21</f>
        <v>45274</v>
      </c>
      <c r="T24" s="25" t="s">
        <v>3</v>
      </c>
      <c r="U24" s="21"/>
      <c r="V24" s="22" t="e">
        <f t="shared" si="8"/>
        <v>#REF!</v>
      </c>
      <c r="W24" s="70">
        <f>IF(ISERROR(VLOOKUP(S24,$AJ$53:$AK$80,2,FALSE)),"",VLOOKUP(S24,$AJ$53:$AK$80,2,FALSE))</f>
      </c>
      <c r="X24" s="35"/>
      <c r="Y24" s="34"/>
      <c r="AG24" s="1"/>
      <c r="AH24" s="1"/>
    </row>
    <row r="25" spans="1:34" ht="24.75" customHeight="1">
      <c r="A25" s="1"/>
      <c r="B25" s="36"/>
      <c r="C25" s="36"/>
      <c r="D25" s="36"/>
      <c r="E25" s="25">
        <v>20</v>
      </c>
      <c r="F25" s="25" t="s">
        <v>3</v>
      </c>
      <c r="G25" s="21"/>
      <c r="H25" s="22" t="e">
        <f t="shared" si="6"/>
        <v>#REF!</v>
      </c>
      <c r="I25" s="36"/>
      <c r="J25" s="36"/>
      <c r="K25" s="36"/>
      <c r="L25" s="25">
        <v>20</v>
      </c>
      <c r="M25" s="25" t="s">
        <v>3</v>
      </c>
      <c r="N25" s="21"/>
      <c r="O25" s="22" t="e">
        <f t="shared" si="7"/>
        <v>#REF!</v>
      </c>
      <c r="P25" s="36"/>
      <c r="Q25" s="36"/>
      <c r="R25" s="36"/>
      <c r="S25" s="25">
        <v>20</v>
      </c>
      <c r="T25" s="25" t="s">
        <v>3</v>
      </c>
      <c r="U25" s="21"/>
      <c r="V25" s="22" t="e">
        <f t="shared" si="8"/>
        <v>#REF!</v>
      </c>
      <c r="W25" s="36"/>
      <c r="X25" s="36"/>
      <c r="Y25" s="36"/>
      <c r="AG25" s="1"/>
      <c r="AH25" s="1"/>
    </row>
    <row r="26" spans="1:34" ht="13.5" customHeight="1">
      <c r="A26" s="37" t="s">
        <v>5</v>
      </c>
      <c r="C26" s="5">
        <f>X1+7</f>
        <v>45278</v>
      </c>
      <c r="D26" s="1"/>
      <c r="E26" s="1"/>
      <c r="F26" s="1"/>
      <c r="G26" s="4" t="str">
        <f>IF(OR(C26="",ISTEXT(C26)),"",CHOOSE(WEEKDAY(DATE(YEAR(C26),MONTH(C26),DAY(C26)),1),"Sunday.","Monday","Tuesday","Wednesday","Thursday","Friday","Saturday"))</f>
        <v>Monday</v>
      </c>
      <c r="H26" s="1"/>
      <c r="J26" s="5">
        <f>C26+7</f>
        <v>45285</v>
      </c>
      <c r="K26" s="1"/>
      <c r="L26" s="1"/>
      <c r="M26" s="1"/>
      <c r="N26" s="4" t="str">
        <f>IF(OR(J26="",ISTEXT(J26)),"",CHOOSE(WEEKDAY(DATE(YEAR(J26),MONTH(J26),DAY(J26)),1),"Sunday.","Monday","Tuesday","Wednesday","Thursday","Friday","Saturday"))</f>
        <v>Monday</v>
      </c>
      <c r="O26" s="1"/>
      <c r="Q26" s="5">
        <f>J26+7</f>
        <v>45292</v>
      </c>
      <c r="R26" s="1"/>
      <c r="S26" s="1"/>
      <c r="T26" s="1"/>
      <c r="U26" s="4" t="str">
        <f>IF(OR(Q26="",ISTEXT(Q26)),"",CHOOSE(WEEKDAY(DATE(YEAR(Q26),MONTH(Q26),DAY(Q26)),1),"Sunday.","Monday","Tuesday","Wednesday","Thursday","Friday","Saturday"))</f>
        <v>Monday</v>
      </c>
      <c r="V26" s="1"/>
      <c r="X26" s="5">
        <f>Q26+7</f>
        <v>45299</v>
      </c>
      <c r="Y26" s="1"/>
      <c r="Z26" s="6">
        <f aca="true" t="shared" si="9" ref="Z26:AF26">MONTH(Z28)</f>
        <v>1</v>
      </c>
      <c r="AA26" s="6">
        <f t="shared" si="9"/>
        <v>1</v>
      </c>
      <c r="AB26" s="6">
        <f t="shared" si="9"/>
        <v>1</v>
      </c>
      <c r="AC26" s="6">
        <f t="shared" si="9"/>
        <v>1</v>
      </c>
      <c r="AD26" s="6">
        <f t="shared" si="9"/>
        <v>1</v>
      </c>
      <c r="AE26" s="6">
        <f t="shared" si="9"/>
        <v>1</v>
      </c>
      <c r="AF26" s="6">
        <f t="shared" si="9"/>
        <v>1</v>
      </c>
      <c r="AG26" s="1"/>
      <c r="AH26" s="1"/>
    </row>
    <row r="27" spans="1:34" ht="13.5" customHeight="1">
      <c r="A27" s="1"/>
      <c r="B27" s="118" t="str">
        <f>CONCATENATE("Week ",LOOKUP(C26,$I$93:$IU$93,$I$95:$IU$95))</f>
        <v>Week 51</v>
      </c>
      <c r="D27" s="1"/>
      <c r="E27" s="1"/>
      <c r="F27" s="1"/>
      <c r="G27" s="8"/>
      <c r="H27" s="8"/>
      <c r="I27" s="118" t="str">
        <f>CONCATENATE("Week ",LOOKUP(J26,$I$93:$IU$93,$I$95:$IU$95))</f>
        <v>Week 51</v>
      </c>
      <c r="K27" s="1"/>
      <c r="L27" s="1"/>
      <c r="M27" s="1"/>
      <c r="N27" s="8"/>
      <c r="O27" s="8"/>
      <c r="P27" s="118" t="str">
        <f>CONCATENATE("Week ",LOOKUP(Q26,$I$93:$IU$93,$I$95:$IU$95))</f>
        <v>Week 1</v>
      </c>
      <c r="R27" s="1"/>
      <c r="S27" s="1"/>
      <c r="T27" s="1"/>
      <c r="U27" s="8"/>
      <c r="V27" s="8"/>
      <c r="W27" s="118" t="str">
        <f>CONCATENATE("Week ",LOOKUP(X26,$I$93:$IU$93,$I$95:$IU$95))</f>
        <v>Week 2</v>
      </c>
      <c r="Y27" s="1"/>
      <c r="Z27" s="123" t="str">
        <f>CONCATENATE("Week of  ",LOOKUP(Z26,$D$110:$O$110,$D$111:$O$111)," ",DAY(Z28)," ",YEAR(Z28))</f>
        <v>Week of  January 15 2024</v>
      </c>
      <c r="AA27" s="124"/>
      <c r="AB27" s="124"/>
      <c r="AC27" s="124"/>
      <c r="AD27" s="124"/>
      <c r="AE27" s="124"/>
      <c r="AF27" s="125"/>
      <c r="AG27" s="1"/>
      <c r="AH27" s="1"/>
    </row>
    <row r="28" spans="1:34" ht="18.75" customHeight="1">
      <c r="A28" s="1"/>
      <c r="B28" s="126" t="str">
        <f>CONCATENATE("Week of  ",LOOKUP(MONTH($Z$3+28),$D$110:$O$110,$D$111:$O$111)," ",DAY($Z$3+28)," ",YEAR($Z$3+28))</f>
        <v>Week of  December 18 2023</v>
      </c>
      <c r="C28" s="127"/>
      <c r="D28" s="1"/>
      <c r="E28" s="1"/>
      <c r="F28" s="1"/>
      <c r="G28" s="8"/>
      <c r="H28" s="8"/>
      <c r="I28" s="126" t="str">
        <f>CONCATENATE("Week of  ",LOOKUP(MONTH($Z$3+35),$D$110:$O$110,$D$111:$O$111)," ",DAY($Z$3+35)," ",YEAR($Z$3+35))</f>
        <v>Week of  December 25 2023</v>
      </c>
      <c r="J28" s="127"/>
      <c r="K28" s="1"/>
      <c r="L28" s="1"/>
      <c r="M28" s="1"/>
      <c r="N28" s="8"/>
      <c r="O28" s="8"/>
      <c r="P28" s="126" t="str">
        <f>CONCATENATE("Week of  ",LOOKUP(MONTH($Z$3+42),$D$110:$O$110,$D$111:$O$111)," ",DAY($Z$3+42)," ",YEAR($Z$3+42))</f>
        <v>Week of  January 1 2024</v>
      </c>
      <c r="Q28" s="127"/>
      <c r="R28" s="1"/>
      <c r="S28" s="1"/>
      <c r="T28" s="1"/>
      <c r="U28" s="8"/>
      <c r="V28" s="8"/>
      <c r="W28" s="126" t="str">
        <f>CONCATENATE("Week of  ",LOOKUP(MONTH($Z$3+49),$D$110:$O$110,$D$111:$O$111)," ",DAY($Z$3+49)," ",YEAR($Z$3+49))</f>
        <v>Week of  January 8 2024</v>
      </c>
      <c r="X28" s="127"/>
      <c r="Y28" s="1"/>
      <c r="Z28" s="9">
        <f>IF(WEEKDAY($C$1)=1,$C$1-6,IF(WEEKDAY($C$1)=7,$C$1-5,IF(WEEKDAY($C$1)=6,$C$1-4,IF(WEEKDAY($C$1)=5,$C$1-3,IF(WEEKDAY($C$1)=4,$C$1-2,IF(WEEKDAY($C$1)=3,$C$1-1,$C$1))))))</f>
        <v>45306</v>
      </c>
      <c r="AA28" s="9">
        <f aca="true" t="shared" si="10" ref="AA28:AF28">Z28+1</f>
        <v>45307</v>
      </c>
      <c r="AB28" s="9">
        <f t="shared" si="10"/>
        <v>45308</v>
      </c>
      <c r="AC28" s="9">
        <f t="shared" si="10"/>
        <v>45309</v>
      </c>
      <c r="AD28" s="9">
        <f t="shared" si="10"/>
        <v>45310</v>
      </c>
      <c r="AE28" s="9">
        <f t="shared" si="10"/>
        <v>45311</v>
      </c>
      <c r="AF28" s="9">
        <f t="shared" si="10"/>
        <v>45312</v>
      </c>
      <c r="AG28" s="1"/>
      <c r="AH28" s="10" t="e">
        <f>LOOKUP(Z28,#REF!,#REF!)</f>
        <v>#REF!</v>
      </c>
    </row>
    <row r="29" spans="1:34" ht="17.25" customHeight="1" hidden="1">
      <c r="A29" s="1"/>
      <c r="B29" s="11"/>
      <c r="C29" s="12" t="s">
        <v>69</v>
      </c>
      <c r="D29" s="13"/>
      <c r="E29" s="1"/>
      <c r="F29" s="1"/>
      <c r="G29" s="14" t="s">
        <v>0</v>
      </c>
      <c r="H29" s="15" t="s">
        <v>1</v>
      </c>
      <c r="I29" s="11"/>
      <c r="J29" s="12" t="s">
        <v>70</v>
      </c>
      <c r="K29" s="13"/>
      <c r="L29" s="1"/>
      <c r="M29" s="1"/>
      <c r="N29" s="14" t="s">
        <v>0</v>
      </c>
      <c r="O29" s="15" t="s">
        <v>1</v>
      </c>
      <c r="P29" s="11"/>
      <c r="Q29" s="12" t="s">
        <v>71</v>
      </c>
      <c r="R29" s="13"/>
      <c r="S29" s="1"/>
      <c r="T29" s="1"/>
      <c r="U29" s="14" t="s">
        <v>0</v>
      </c>
      <c r="V29" s="15" t="s">
        <v>1</v>
      </c>
      <c r="W29" s="11"/>
      <c r="X29" s="12" t="s">
        <v>72</v>
      </c>
      <c r="Y29" s="13"/>
      <c r="Z29" s="16">
        <f aca="true" t="shared" si="11" ref="Z29:AF29">Z28</f>
        <v>45306</v>
      </c>
      <c r="AA29" s="16">
        <f t="shared" si="11"/>
        <v>45307</v>
      </c>
      <c r="AB29" s="16">
        <f t="shared" si="11"/>
        <v>45308</v>
      </c>
      <c r="AC29" s="16">
        <f t="shared" si="11"/>
        <v>45309</v>
      </c>
      <c r="AD29" s="16">
        <f t="shared" si="11"/>
        <v>45310</v>
      </c>
      <c r="AE29" s="16">
        <f t="shared" si="11"/>
        <v>45311</v>
      </c>
      <c r="AF29" s="16">
        <f t="shared" si="11"/>
        <v>45312</v>
      </c>
      <c r="AG29" s="1"/>
      <c r="AH29" s="17" t="e">
        <f>CONCATENATE("Week ",AH28)</f>
        <v>#REF!</v>
      </c>
    </row>
    <row r="30" spans="1:34" ht="24.75" customHeight="1">
      <c r="A30" s="58"/>
      <c r="B30" s="18">
        <f>IF(AND(MONTH($Z$3+28)=1,DAY($Z$3+28)=1),CONCATENATE("Jan 1 ",YEAR($Z$3+28)," ",CHOOSE(WEEKDAY(DATE(YEAR($Z$3+28),MONTH($Z$3+28),DAY($Z$3+28)),1),"Sunday","Monday","Tuesday","Wednesday","Thursday","Friday","Saturday")),IF(DAY($Z$3+28)=1,CONCATENATE(LOOKUP(MONTH($Z$3+28),$D$110:$O$110,$D$111:$O$111)," 1  ",CHOOSE(WEEKDAY(DATE(YEAR($Z$3+28),MONTH($Z$3+28),DAY($Z$3+28)),1),"Sunday","Monday","Tuesday","Wednesday","Thursday","Friday","Saturday")),$Z$3+28))</f>
        <v>45278</v>
      </c>
      <c r="C30" s="19">
        <f>IF(AND(MONTH($AD$3+28)=1,DAY($AD$3+28)=1),CONCATENATE(CHOOSE(WEEKDAY(DATE(YEAR($AD$3+28),MONTH($AD$3+28),DAY($AD$3+28)),1),"Sunday","Monday","Tuesday","Wednesday","Thursday","Friday","Saturday"),"Jan 1 ",YEAR($AD$3+28)," "),IF(DAY($AD$3+28)=1,CONCATENATE(CHOOSE(WEEKDAY(DATE(YEAR($AD$3+28),MONTH($AD$3+28),DAY($AD$3+28)),1),"Sunday","Monday","Tuesday","Wednesday","Thursday","Friday","Saturday"),"  ",LOOKUP(MONTH($AD$3+28),$D$110:$AF$110,$D$111:$AF$111)," 1"),$AD$3+28))</f>
        <v>45282</v>
      </c>
      <c r="D30" s="20"/>
      <c r="G30" s="21">
        <v>37436</v>
      </c>
      <c r="H30" s="22" t="e">
        <f aca="true" t="shared" si="12" ref="H30:H39">G30-#REF!</f>
        <v>#REF!</v>
      </c>
      <c r="I30" s="23">
        <f>IF(AND(MONTH($Z$3+35)=1,DAY($Z$3+35)=1),CONCATENATE("Jan 1 ",YEAR($Z$3+35)," ",CHOOSE(WEEKDAY(DATE(YEAR($Z$3+35),MONTH($Z$3+35),DAY($Z$3+35)),1),"Sunday","Monday","Tuesday","Wednesday","Thursday","Friday","Saturday")),IF(DAY($Z$3+35)=1,CONCATENATE(LOOKUP(MONTH($Z$3+35),$D$110:$O$110,$D$111:$O$111)," 1  ",CHOOSE(WEEKDAY(DATE(YEAR($Z$3+35),MONTH($Z$3+35),DAY($Z$3+35)),1),"Sunday","Monday","Tuesday","Wednesday","Thursday","Friday","Saturday")),$Z$3+35))</f>
        <v>45285</v>
      </c>
      <c r="J30" s="19">
        <f>IF(AND(MONTH($AD$3+35)=1,DAY($AD$3+35)=1),CONCATENATE(CHOOSE(WEEKDAY(DATE(YEAR($AD$3+35),MONTH($AD$3+35),DAY($AD$3+35)),1),"Sunday","Monday","Tuesday","Wednesday","Thursday","Friday","Saturday"),"Jan 1 ",YEAR($AD$3+35)," "),IF(DAY($AD$3+35)=1,CONCATENATE(CHOOSE(WEEKDAY(DATE(YEAR($AD$3+35),MONTH($AD$3+35),DAY($AD$3+35)),1),"Sunday","Monday","Tuesday","Wednesday","Thursday","Friday","Saturday"),"  ",LOOKUP(MONTH($AD$3+35),$D$110:$AF$110,$D$111:$AF$111)," 1"),$AD$3+35))</f>
        <v>45289</v>
      </c>
      <c r="K30" s="20"/>
      <c r="N30" s="21">
        <v>37436</v>
      </c>
      <c r="O30" s="22" t="e">
        <f aca="true" t="shared" si="13" ref="O30:O39">N30-#REF!</f>
        <v>#REF!</v>
      </c>
      <c r="P30" s="18" t="str">
        <f>IF(AND(MONTH($Z$3+42)=1,DAY($Z$3+42)=1),CONCATENATE("Jan 1 ",YEAR($Z$3+42)," ",CHOOSE(WEEKDAY(DATE(YEAR($Z$3+42),MONTH($Z$3+42),DAY($Z$3+42)),1),"Sunday","Monday","Tuesday","Wednesday","Thursday","Friday","Saturday")),IF(DAY($Z$3+42)=1,CONCATENATE(LOOKUP(MONTH($Z$3+42),$D$110:$O$110,$D$111:$O$111)," 1  ",CHOOSE(WEEKDAY(DATE(YEAR($Z$3+42),MONTH($Z$3+42),DAY($Z$3+42)),1),"Sunday","Monday","Tuesday","Wednesday","Thursday","Friday","Saturday")),$Z$3+42))</f>
        <v>Jan 1 2024 Monday</v>
      </c>
      <c r="Q30" s="19">
        <f>IF(AND(MONTH($AD$3+42)=1,DAY($AD$3+42)=1),CONCATENATE(CHOOSE(WEEKDAY(DATE(YEAR($AD$3+42),MONTH($AD$3+42),DAY($AD$3+42)),1),"Sunday","Monday","Tuesday","Wednesday","Thursday","Friday","Saturday"),"Jan 1 ",YEAR($AD$3+42)," "),IF(DAY($AD$3+42)=1,CONCATENATE(CHOOSE(WEEKDAY(DATE(YEAR($AD$3+42),MONTH($AD$3+42),DAY($AD$3+42)),1),"Sunday","Monday","Tuesday","Wednesday","Thursday","Friday","Saturday"),"  ",LOOKUP(MONTH($AD$3+42),$D$110:$AF$110,$D$111:$AF$111)," 1"),$AD$3+42))</f>
        <v>45296</v>
      </c>
      <c r="R30" s="20"/>
      <c r="U30" s="21">
        <v>37436</v>
      </c>
      <c r="V30" s="22" t="e">
        <f aca="true" t="shared" si="14" ref="V30:V39">U30-#REF!</f>
        <v>#REF!</v>
      </c>
      <c r="W30" s="18">
        <f>IF(AND(MONTH($Z$3+49)=1,DAY($Z$3+49)=1),CONCATENATE("Jan 1 ",YEAR($Z$3+49)," ",CHOOSE(WEEKDAY(DATE(YEAR($Z$3+49),MONTH($Z$3+49),DAY($Z$3+49)),1),"Sunday","Monday","Tuesday","Wednesday","Thursday","Friday","Saturday")),IF(DAY($Z$3+49)=1,CONCATENATE(LOOKUP(MONTH($Z$3+49),$D$110:$O$110,$D$111:$O$111)," 1  ",CHOOSE(WEEKDAY(DATE(YEAR($Z$3+49),MONTH($Z$3+49),DAY($Z$3+49)),1),"Sunday","Monday","Tuesday","Wednesday","Thursday","Friday","Saturday")),$Z$3+49))</f>
        <v>45299</v>
      </c>
      <c r="X30" s="19">
        <f>IF(AND(MONTH($AD$3+49)=1,DAY($AD$3+49)=1),CONCATENATE(CHOOSE(WEEKDAY(DATE(YEAR($AD$3+49),MONTH($AD$3+49),DAY($AD$3+49)),1),"Sunday","Monday","Tuesday","Wednesday","Thursday","Friday","Saturday"),"Jan 1 ",YEAR($AD$3+49)," "),IF(DAY($AD$3+49)=1,CONCATENATE(CHOOSE(WEEKDAY(DATE(YEAR($AD$3+49),MONTH($AD$3+49),DAY($AD$3+49)),1),"Sunday","Monday","Tuesday","Wednesday","Thursday","Friday","Saturday"),"  ",LOOKUP(MONTH($AD$3+49),$D$110:$AF$110,$D$111:$AF$111)," 1"),$AD$3+49))</f>
        <v>45303</v>
      </c>
      <c r="Y30" s="20"/>
      <c r="AG30" s="1"/>
      <c r="AH30" s="1"/>
    </row>
    <row r="31" spans="1:34" ht="24.75" customHeight="1">
      <c r="A31" s="63"/>
      <c r="B31" s="120"/>
      <c r="C31" s="120"/>
      <c r="D31" s="24"/>
      <c r="E31" s="25">
        <v>1</v>
      </c>
      <c r="F31" s="25" t="s">
        <v>2</v>
      </c>
      <c r="G31" s="21"/>
      <c r="H31" s="22" t="e">
        <f t="shared" si="12"/>
        <v>#REF!</v>
      </c>
      <c r="I31" s="120"/>
      <c r="J31" s="120"/>
      <c r="K31" s="24"/>
      <c r="L31" s="25">
        <v>1</v>
      </c>
      <c r="M31" s="25" t="s">
        <v>2</v>
      </c>
      <c r="N31" s="21"/>
      <c r="O31" s="22" t="e">
        <f t="shared" si="13"/>
        <v>#REF!</v>
      </c>
      <c r="P31" s="120"/>
      <c r="Q31" s="120"/>
      <c r="R31" s="24"/>
      <c r="S31" s="25">
        <v>1</v>
      </c>
      <c r="T31" s="25" t="s">
        <v>2</v>
      </c>
      <c r="U31" s="21"/>
      <c r="V31" s="22" t="e">
        <f t="shared" si="14"/>
        <v>#REF!</v>
      </c>
      <c r="W31" s="120"/>
      <c r="X31" s="120"/>
      <c r="Y31" s="24"/>
      <c r="AG31" s="1"/>
      <c r="AH31" s="1"/>
    </row>
    <row r="32" spans="1:34" ht="24.75" customHeight="1">
      <c r="A32" s="63"/>
      <c r="B32" s="121"/>
      <c r="C32" s="121"/>
      <c r="D32" s="26"/>
      <c r="E32" s="25">
        <v>2</v>
      </c>
      <c r="F32" s="25" t="s">
        <v>2</v>
      </c>
      <c r="G32" s="21"/>
      <c r="H32" s="22" t="e">
        <f t="shared" si="12"/>
        <v>#REF!</v>
      </c>
      <c r="I32" s="121"/>
      <c r="J32" s="121"/>
      <c r="K32" s="26"/>
      <c r="L32" s="25">
        <v>2</v>
      </c>
      <c r="M32" s="25" t="s">
        <v>2</v>
      </c>
      <c r="N32" s="21"/>
      <c r="O32" s="22" t="e">
        <f t="shared" si="13"/>
        <v>#REF!</v>
      </c>
      <c r="P32" s="121"/>
      <c r="Q32" s="121"/>
      <c r="R32" s="26"/>
      <c r="S32" s="25">
        <v>2</v>
      </c>
      <c r="T32" s="25" t="s">
        <v>2</v>
      </c>
      <c r="U32" s="21"/>
      <c r="V32" s="22" t="e">
        <f t="shared" si="14"/>
        <v>#REF!</v>
      </c>
      <c r="W32" s="121"/>
      <c r="X32" s="121"/>
      <c r="Y32" s="26"/>
      <c r="AG32" s="1"/>
      <c r="AH32" s="1"/>
    </row>
    <row r="33" spans="1:34" ht="24.75" customHeight="1">
      <c r="A33" s="63"/>
      <c r="B33" s="121"/>
      <c r="C33" s="121"/>
      <c r="D33" s="26"/>
      <c r="E33" s="25">
        <v>3</v>
      </c>
      <c r="F33" s="25" t="s">
        <v>2</v>
      </c>
      <c r="G33" s="21"/>
      <c r="H33" s="22" t="e">
        <f t="shared" si="12"/>
        <v>#REF!</v>
      </c>
      <c r="I33" s="121"/>
      <c r="J33" s="121"/>
      <c r="K33" s="26"/>
      <c r="L33" s="25">
        <v>3</v>
      </c>
      <c r="M33" s="25" t="s">
        <v>2</v>
      </c>
      <c r="N33" s="21"/>
      <c r="O33" s="22" t="e">
        <f t="shared" si="13"/>
        <v>#REF!</v>
      </c>
      <c r="P33" s="121"/>
      <c r="Q33" s="121"/>
      <c r="R33" s="26"/>
      <c r="S33" s="25">
        <v>3</v>
      </c>
      <c r="T33" s="25" t="s">
        <v>2</v>
      </c>
      <c r="U33" s="21"/>
      <c r="V33" s="22" t="e">
        <f t="shared" si="14"/>
        <v>#REF!</v>
      </c>
      <c r="W33" s="121"/>
      <c r="X33" s="121"/>
      <c r="Y33" s="26"/>
      <c r="AG33" s="1"/>
      <c r="AH33" s="1"/>
    </row>
    <row r="34" spans="1:34" ht="24.75" customHeight="1">
      <c r="A34" s="65">
        <f>$Z$3+28</f>
        <v>45278</v>
      </c>
      <c r="B34" s="70">
        <f>IF(ISERROR(VLOOKUP(#REF!,$AJ$53:$AK$80,2,FALSE)),"",VLOOKUP(#REF!,$AJ$53:$AK$80,2,FALSE))</f>
      </c>
      <c r="C34" s="70">
        <f>IF(ISERROR(VLOOKUP(D34,$AJ$53:$AK$80,2,FALSE)),"",VLOOKUP(D34,$AJ$53:$AK$80,2,FALSE))</f>
      </c>
      <c r="D34" s="62">
        <f>$AD$3+28</f>
        <v>45282</v>
      </c>
      <c r="E34" s="61">
        <f>$Z$3+35</f>
        <v>45285</v>
      </c>
      <c r="F34" s="25" t="s">
        <v>2</v>
      </c>
      <c r="G34" s="21"/>
      <c r="H34" s="28" t="e">
        <f t="shared" si="12"/>
        <v>#REF!</v>
      </c>
      <c r="I34" s="70" t="str">
        <f>IF(ISERROR(VLOOKUP(E34,$AJ$53:$AK$80,2,FALSE)),"",VLOOKUP(E34,$AJ$53:$AK$80,2,FALSE))</f>
        <v>Christmas</v>
      </c>
      <c r="J34" s="70">
        <f>IF(ISERROR(VLOOKUP(K34,$AJ$53:$AK$80,2,FALSE)),"",VLOOKUP(K34,$AJ$53:$AK$80,2,FALSE))</f>
      </c>
      <c r="K34" s="62">
        <f>$AZ$3+42</f>
        <v>42</v>
      </c>
      <c r="L34" s="61">
        <f>$Z$3+42</f>
        <v>45292</v>
      </c>
      <c r="M34" s="25" t="s">
        <v>2</v>
      </c>
      <c r="N34" s="21"/>
      <c r="O34" s="28" t="e">
        <f t="shared" si="13"/>
        <v>#REF!</v>
      </c>
      <c r="P34" s="70" t="str">
        <f>IF(ISERROR(VLOOKUP(L34,$AJ$53:$AK$80,2,FALSE)),"",VLOOKUP(L34,$AJ$53:$AK$80,2,FALSE))</f>
        <v>New Year's Day</v>
      </c>
      <c r="Q34" s="70">
        <f>IF(ISERROR(VLOOKUP(R34,$AJ$53:$AK$80,2,FALSE)),"",VLOOKUP(R34,$AJ$53:$AK$80,2,FALSE))</f>
      </c>
      <c r="R34" s="62">
        <f>$AD$3+42</f>
        <v>45296</v>
      </c>
      <c r="S34" s="61">
        <f>$Z$3+49</f>
        <v>45299</v>
      </c>
      <c r="T34" s="25" t="s">
        <v>2</v>
      </c>
      <c r="U34" s="21"/>
      <c r="V34" s="28" t="e">
        <f t="shared" si="14"/>
        <v>#REF!</v>
      </c>
      <c r="W34" s="70">
        <f>IF(ISERROR(VLOOKUP(T34,$AJ$53:$AK$80,2,FALSE)),"",VLOOKUP(T34,$AJ$53:$AK$80,2,FALSE))</f>
      </c>
      <c r="X34" s="70">
        <f>IF(ISERROR(VLOOKUP(Y34,$AJ$53:$AK$80,2,FALSE)),"",VLOOKUP(Y34,$AJ$53:$AK$80,2,FALSE))</f>
      </c>
      <c r="Y34" s="62">
        <f>$AD$3+49</f>
        <v>45303</v>
      </c>
      <c r="AG34" s="1"/>
      <c r="AH34" s="1"/>
    </row>
    <row r="35" spans="1:34" ht="24.75" customHeight="1">
      <c r="A35" s="64"/>
      <c r="B35" s="18">
        <f>IF(AND(MONTH($AA$3+28)=1,DAY($AA$3+28)=1),CONCATENATE("Jan 1 ",YEAR($AA$3+28)," ",CHOOSE(WEEKDAY(DATE(YEAR($AA$3+28),MONTH($AA$3+28),DAY($AA$3+28)),1),"Sunday","Monday","Tuesday","Wednesday","Thursday","Friday","Saturday")),IF(DAY($AA$3+28)=1,CONCATENATE(LOOKUP(MONTH($AA$3+28),$D$110:$O$110,$D$111:$O$111)," 1  ",CHOOSE(WEEKDAY(DATE(YEAR($AA$3+28),MONTH($AA$3+28),DAY($AA$3+28)),1),"Sunday","Monday","Tuesday","Wednesday","Thursday","Friday","Saturday")),$AA$3+28))</f>
        <v>45279</v>
      </c>
      <c r="C35" s="19">
        <f>IF(AND(MONTH($AE$3+28)=1,DAY($AE$3+28)=1),CONCATENATE(CHOOSE(WEEKDAY(DATE(YEAR($AE$3+28),MONTH($AE$3+28),DAY($AE$3+28)),1),"Sunday","Monday","Tuesday","Wednesday","Thursday","Friday","Saturday"),"Jan 1 ",YEAR($AE$3+28)," "),IF(DAY($AE$3+28)=1,CONCATENATE(CHOOSE(WEEKDAY(DATE(YEAR($AE$3+28),MONTH($AE$3+28),DAY($AE$3+28)),1),"Sunday","Monday","Tuesday","Wednesday","Thursday","Friday","Saturday"),"  ",LOOKUP(MONTH($AE$3+28),$D$110:$AF$110,$D$111:$AF$111)," 1"),$AE$3+28))</f>
        <v>45283</v>
      </c>
      <c r="D35" s="29"/>
      <c r="E35" s="25">
        <v>5</v>
      </c>
      <c r="F35" s="25" t="s">
        <v>2</v>
      </c>
      <c r="G35" s="21"/>
      <c r="H35" s="22" t="e">
        <f t="shared" si="12"/>
        <v>#REF!</v>
      </c>
      <c r="I35" s="18">
        <f>IF(AND(MONTH($AA$3+35)=1,DAY($AA$3+35)=1),CONCATENATE("Jan 1 ",YEAR($AA$3+35)," ",CHOOSE(WEEKDAY(DATE(YEAR($AA$3+35),MONTH($AA$3+35),DAY($AA$3+35)),1),"Sunday","Monday","Tuesday","Wednesday","Thursday","Friday","Saturday")),IF(DAY($AA$3+35)=1,CONCATENATE(LOOKUP(MONTH($AA$3+35),$D$110:$O$110,$D$111:$O$111)," 1  ",CHOOSE(WEEKDAY(DATE(YEAR($AA$3+35),MONTH($AA$3+35),DAY($AA$3+35)),1),"Sunday","Monday","Tuesday","Wednesday","Thursday","Friday","Saturday")),$AA$3+35))</f>
        <v>45286</v>
      </c>
      <c r="J35" s="19">
        <f>IF(AND(MONTH($AE$3+35)=1,DAY($AE$3+35)=1),CONCATENATE(CHOOSE(WEEKDAY(DATE(YEAR($AE$3+35),MONTH($AE$3+35),DAY($AE$3+35)),1),"Sunday","Monday","Tuesday","Wednesday","Thursday","Friday","Saturday"),"Jan 1 ",YEAR($AE$3+35)," "),IF(DAY($AE$3+35)=1,CONCATENATE(CHOOSE(WEEKDAY(DATE(YEAR($AE$3+35),MONTH($AE$3+35),DAY($AE$3+35)),1),"Sunday","Monday","Tuesday","Wednesday","Thursday","Friday","Saturday"),"  ",LOOKUP(MONTH($AE$3+35),$D$110:$AF$110,$D$111:$AF$111)," 1"),$AE$3+35))</f>
        <v>45290</v>
      </c>
      <c r="K35" s="29"/>
      <c r="L35" s="25">
        <v>5</v>
      </c>
      <c r="M35" s="25" t="s">
        <v>2</v>
      </c>
      <c r="N35" s="21"/>
      <c r="O35" s="22" t="e">
        <f t="shared" si="13"/>
        <v>#REF!</v>
      </c>
      <c r="P35" s="18">
        <f>IF(AND(MONTH($AA$3+42)=1,DAY($AA$3+42)=1),CONCATENATE("Jan 1 ",YEAR($AA$3+42)," ",CHOOSE(WEEKDAY(DATE(YEAR($AA$3+42),MONTH($AA$3+42),DAY($AA$3+42)),1),"Sunday","Monday","Tuesday","Wednesday","Thursday","Friday","Saturday")),IF(DAY($AA$3+42)=1,CONCATENATE(LOOKUP(MONTH($AA$3+42),$D$110:$O$110,$D$111:$O$111)," 1  ",CHOOSE(WEEKDAY(DATE(YEAR($AA$3+42),MONTH($AA$3+42),DAY($AA$3+42)),1),"Sunday","Monday","Tuesday","Wednesday","Thursday","Friday","Saturday")),$AA$3+42))</f>
        <v>45293</v>
      </c>
      <c r="Q35" s="19">
        <f>IF(AND(MONTH($AE$3+42)=1,DAY($AE$3+42)=1),CONCATENATE(CHOOSE(WEEKDAY(DATE(YEAR($AE$3+42),MONTH($AE$3+42),DAY($AE$3+42)),1),"Sunday","Monday","Tuesday","Wednesday","Thursday","Friday","Saturday"),"Jan 1 ",YEAR($AE$3+42)," "),IF(DAY($AE$3+14)=1,CONCATENATE(CHOOSE(WEEKDAY(DATE(YEAR($AE$3+42),MONTH($AE$3+42),DAY($AE$3+42)),1),"Sunday","Monday","Tuesday","Wednesday","Thursday","Friday","Saturday"),"  ",LOOKUP(MONTH($AE$3+42),$D$110:$AF$110,$D$111:$AF$111)," 1"),$AE$3+42))</f>
        <v>45297</v>
      </c>
      <c r="R35" s="29"/>
      <c r="S35" s="25">
        <v>5</v>
      </c>
      <c r="T35" s="25" t="s">
        <v>2</v>
      </c>
      <c r="U35" s="21"/>
      <c r="V35" s="22" t="e">
        <f t="shared" si="14"/>
        <v>#REF!</v>
      </c>
      <c r="W35" s="18">
        <f>IF(AND(MONTH($AA$3+49)=1,DAY($AA$3+49)=1),CONCATENATE("Jan 1 ",YEAR($AA$3+49)," ",CHOOSE(WEEKDAY(DATE(YEAR($AA$3+49),MONTH($AA$3+49),DAY($AA$3+49)),1),"Sunday","Monday","Tuesday","Wednesday","Thursday","Friday","Saturday")),IF(DAY($AA$3+49)=1,CONCATENATE(LOOKUP(MONTH($AA$3+49),$D$110:$O$110,$D$111:$O$111)," 1  ",CHOOSE(WEEKDAY(DATE(YEAR($AA$3+49),MONTH($AA$3+49),DAY($AA$3+49)),1),"Sunday","Monday","Tuesday","Wednesday","Thursday","Friday","Saturday")),$AA$3+49))</f>
        <v>45300</v>
      </c>
      <c r="X35" s="19">
        <f>IF(AND(MONTH($AE$3+49)=1,DAY($AE$3+21)=49),CONCATENATE(CHOOSE(WEEKDAY(DATE(YEAR($AE$3+21),MONTH($AE$3+49),DAY($AE$3+49)),1),"Sunday","Monday","Tuesday","Wednesday","Thursday","Friday","Saturday"),"Jan 1 ",YEAR($AE$3+49)," "),IF(DAY($AE$3+49)=1,CONCATENATE(CHOOSE(WEEKDAY(DATE(YEAR($AE$3+49),MONTH($AE$3+49),DAY($AE$3+49)),1),"Sunday","Monday","Tuesday","Wednesday","Thursday","Friday","Saturday"),"  ",LOOKUP(MONTH($AE$3+49),$D$110:$AF$110,$D$111:$AF$111)," 1"),$AE$3+49))</f>
        <v>45304</v>
      </c>
      <c r="Y35" s="29"/>
      <c r="AG35" s="1"/>
      <c r="AH35" s="1"/>
    </row>
    <row r="36" spans="1:34" ht="24.75" customHeight="1">
      <c r="A36" s="64"/>
      <c r="B36" s="120"/>
      <c r="C36" s="120"/>
      <c r="D36" s="26"/>
      <c r="E36" s="25">
        <v>6</v>
      </c>
      <c r="F36" s="25" t="s">
        <v>2</v>
      </c>
      <c r="G36" s="21"/>
      <c r="H36" s="22" t="e">
        <f t="shared" si="12"/>
        <v>#REF!</v>
      </c>
      <c r="I36" s="120"/>
      <c r="J36" s="120"/>
      <c r="K36" s="26"/>
      <c r="L36" s="25">
        <v>6</v>
      </c>
      <c r="M36" s="25" t="s">
        <v>2</v>
      </c>
      <c r="N36" s="21"/>
      <c r="O36" s="22" t="e">
        <f t="shared" si="13"/>
        <v>#REF!</v>
      </c>
      <c r="P36" s="120"/>
      <c r="Q36" s="120"/>
      <c r="R36" s="26"/>
      <c r="S36" s="25">
        <v>6</v>
      </c>
      <c r="T36" s="25" t="s">
        <v>2</v>
      </c>
      <c r="U36" s="21"/>
      <c r="V36" s="22" t="e">
        <f t="shared" si="14"/>
        <v>#REF!</v>
      </c>
      <c r="W36" s="120"/>
      <c r="X36" s="120"/>
      <c r="Y36" s="26"/>
      <c r="AG36" s="1"/>
      <c r="AH36" s="1"/>
    </row>
    <row r="37" spans="1:34" ht="24.75" customHeight="1">
      <c r="A37" s="64"/>
      <c r="B37" s="121"/>
      <c r="C37" s="121"/>
      <c r="D37" s="26"/>
      <c r="E37" s="25">
        <v>7</v>
      </c>
      <c r="F37" s="25" t="s">
        <v>2</v>
      </c>
      <c r="G37" s="21"/>
      <c r="H37" s="22" t="e">
        <f t="shared" si="12"/>
        <v>#REF!</v>
      </c>
      <c r="I37" s="121"/>
      <c r="J37" s="121"/>
      <c r="K37" s="26"/>
      <c r="L37" s="25">
        <v>7</v>
      </c>
      <c r="M37" s="25" t="s">
        <v>2</v>
      </c>
      <c r="N37" s="21"/>
      <c r="O37" s="22" t="e">
        <f t="shared" si="13"/>
        <v>#REF!</v>
      </c>
      <c r="P37" s="121"/>
      <c r="Q37" s="121"/>
      <c r="R37" s="26"/>
      <c r="S37" s="25">
        <v>7</v>
      </c>
      <c r="T37" s="25" t="s">
        <v>2</v>
      </c>
      <c r="U37" s="21"/>
      <c r="V37" s="22" t="e">
        <f t="shared" si="14"/>
        <v>#REF!</v>
      </c>
      <c r="W37" s="121"/>
      <c r="X37" s="121"/>
      <c r="Y37" s="26"/>
      <c r="AG37" s="1"/>
      <c r="AH37" s="1"/>
    </row>
    <row r="38" spans="1:34" ht="24.75" customHeight="1">
      <c r="A38" s="64"/>
      <c r="B38" s="121"/>
      <c r="C38" s="121"/>
      <c r="D38" s="26"/>
      <c r="E38" s="25">
        <v>8</v>
      </c>
      <c r="F38" s="25" t="s">
        <v>2</v>
      </c>
      <c r="G38" s="21"/>
      <c r="H38" s="22" t="e">
        <f t="shared" si="12"/>
        <v>#REF!</v>
      </c>
      <c r="I38" s="121"/>
      <c r="J38" s="121"/>
      <c r="K38" s="26"/>
      <c r="L38" s="25">
        <v>8</v>
      </c>
      <c r="M38" s="25" t="s">
        <v>2</v>
      </c>
      <c r="N38" s="21"/>
      <c r="O38" s="22" t="e">
        <f t="shared" si="13"/>
        <v>#REF!</v>
      </c>
      <c r="P38" s="121"/>
      <c r="Q38" s="121"/>
      <c r="R38" s="26"/>
      <c r="S38" s="25">
        <v>8</v>
      </c>
      <c r="T38" s="25" t="s">
        <v>2</v>
      </c>
      <c r="U38" s="21"/>
      <c r="V38" s="22" t="e">
        <f t="shared" si="14"/>
        <v>#REF!</v>
      </c>
      <c r="W38" s="121"/>
      <c r="X38" s="121"/>
      <c r="Y38" s="26"/>
      <c r="AG38" s="1"/>
      <c r="AH38" s="1"/>
    </row>
    <row r="39" spans="1:34" ht="24.75" customHeight="1">
      <c r="A39" s="66">
        <f>$AA$3+28</f>
        <v>45279</v>
      </c>
      <c r="B39" s="70">
        <f>IF(ISERROR(VLOOKUP(#REF!,$AJ$53:$AK$80,2,FALSE)),"",VLOOKUP(#REF!,$AJ$53:$AK$80,2,FALSE))</f>
      </c>
      <c r="C39" s="70">
        <f>IF(ISERROR(VLOOKUP(D39,$AJ$53:$AK$80,2,FALSE)),"",VLOOKUP(D39,$AJ$53:$AK$80,2,FALSE))</f>
      </c>
      <c r="D39" s="62">
        <f>$AE$3+28</f>
        <v>45283</v>
      </c>
      <c r="E39" s="61">
        <f>$AA$3+35</f>
        <v>45286</v>
      </c>
      <c r="F39" s="25" t="s">
        <v>2</v>
      </c>
      <c r="G39" s="21"/>
      <c r="H39" s="22" t="e">
        <f t="shared" si="12"/>
        <v>#REF!</v>
      </c>
      <c r="I39" s="71">
        <f>IF(ISERROR(VLOOKUP(E39,$AJ$55:$AK$64,2,FALSE)),"",VLOOKUP(E39,$AJ$55:$AK$64,2,FALSE))</f>
      </c>
      <c r="J39" s="70">
        <f>IF(ISERROR(VLOOKUP(K39,$AJ$53:$AK$80,2,FALSE)),"",VLOOKUP(K39,$AJ$53:$AK$80,2,FALSE))</f>
      </c>
      <c r="K39" s="62">
        <f>$AE$3+35</f>
        <v>45290</v>
      </c>
      <c r="L39" s="61">
        <f>$AA$3+42</f>
        <v>45293</v>
      </c>
      <c r="M39" s="25" t="s">
        <v>2</v>
      </c>
      <c r="N39" s="21"/>
      <c r="O39" s="22" t="e">
        <f t="shared" si="13"/>
        <v>#REF!</v>
      </c>
      <c r="P39" s="70">
        <f>IF(ISERROR(VLOOKUP(L39,$AJ$53:$AK$80,2,FALSE)),"",VLOOKUP(L39,$AJ$53:$AK$80,2,FALSE))</f>
      </c>
      <c r="Q39" s="70">
        <f>IF(ISERROR(VLOOKUP(R39,$AJ$53:$AK$80,2,FALSE)),"",VLOOKUP(R39,$AJ$53:$AK$80,2,FALSE))</f>
      </c>
      <c r="R39" s="62">
        <f>$AE$3+42</f>
        <v>45297</v>
      </c>
      <c r="S39" s="61">
        <f>$AA$3+49</f>
        <v>45300</v>
      </c>
      <c r="T39" s="25" t="s">
        <v>2</v>
      </c>
      <c r="U39" s="21"/>
      <c r="V39" s="22" t="e">
        <f t="shared" si="14"/>
        <v>#REF!</v>
      </c>
      <c r="W39" s="70">
        <f>IF(ISERROR(VLOOKUP(T39,$AJ$53:$AK$80,2,FALSE)),"",VLOOKUP(T39,$AJ$53:$AK$80,2,FALSE))</f>
      </c>
      <c r="X39" s="70">
        <f>IF(ISERROR(VLOOKUP(Y39,$AJ$53:$AK$80,2,FALSE)),"",VLOOKUP(Y39,$AJ$53:$AK$80,2,FALSE))</f>
      </c>
      <c r="Y39" s="62">
        <f>$AE$3+49</f>
        <v>45304</v>
      </c>
      <c r="AG39" s="1"/>
      <c r="AH39" s="1"/>
    </row>
    <row r="40" spans="1:34" ht="24.75" customHeight="1">
      <c r="A40" s="64"/>
      <c r="B40" s="18">
        <f>IF(AND(MONTH($AB$3+28)=1,DAY($AB$3+28)=1),CONCATENATE("Jan 1 ",YEAR($AB$3+28)," ",CHOOSE(WEEKDAY(DATE(YEAR($AB$3+28),MONTH($AB$3+28),DAY($AB$3+28)),1),"Sunday","Monday","Tuesday","Wednesday","Thursday","Friday","Saturday")),IF(DAY($AB$3+28)=1,CONCATENATE(LOOKUP(MONTH($AB$3+28),$D$110:$O$110,$D$111:$O$111)," 1  ",CHOOSE(WEEKDAY(DATE(YEAR($AB$3+28),MONTH($AB$3+28),DAY($AB$3+28)),1),"Sunday","Monday","Tuesday","Wednesday","Thursday","Friday","Saturday")),$AB$3+28))</f>
        <v>45280</v>
      </c>
      <c r="C40" s="19">
        <f>IF(AND(MONTH($AF$3+28)=1,DAY($AF$3+28)=1),CONCATENATE(CHOOSE(WEEKDAY(DATE(YEAR($AF$3+28),MONTH($AF$3+28),DAY($AF$3+28)),1),"Sunday.","Monday","Tuesday","Wednesday","Thursday","Friday","Saturday"),"Jan 1 ",YEAR($AF$3+28)," "),IF(DAY($AF$3+28)=1,CONCATENATE(CHOOSE(WEEKDAY(DATE(YEAR($AF$3+28),MONTH($AF$3+28),DAY($AF$3+28)),1),"Sunday","Monday","Tuesday","Wednesday","Thursday","Friday","Saturday"),"  "," ",LOOKUP(MONTH($AF$3+28),$D$110:$AF$110,$D$111:$AF$111)," 1"),$AF$3+28))</f>
        <v>45284</v>
      </c>
      <c r="D40" s="30"/>
      <c r="E40" s="25">
        <v>10</v>
      </c>
      <c r="F40" s="25" t="s">
        <v>2</v>
      </c>
      <c r="G40" s="21"/>
      <c r="H40" s="22"/>
      <c r="I40" s="18">
        <f>IF(AND(MONTH($AB$3+35)=1,DAY($AB$3+35)=1),CONCATENATE("Jan 1 ",YEAR($AB$3+35)," ",CHOOSE(WEEKDAY(DATE(YEAR($AB$3+35),MONTH($AB$3+35),DAY($AB$3+35)),1),"Sunday","Monday","Tuesday","Wednesday","Thursday","Friday","Saturday")),IF(DAY($AB$3+35)=1,CONCATENATE(LOOKUP(MONTH($AB$3+35),$D$110:$O$110,$D$111:$O$111)," 1  ",CHOOSE(WEEKDAY(DATE(YEAR($AB$3+35),MONTH($AB$3+35),DAY($AB$3+35)),1),"Sunday","Monday","Tuesday","Wednesday","Thursday","Friday","Saturday")),$AB$3+35))</f>
        <v>45287</v>
      </c>
      <c r="J40" s="19">
        <f>IF(AND(MONTH($AF$3+35)=1,DAY($AF$3+35)=1),CONCATENATE(CHOOSE(WEEKDAY(DATE(YEAR($AF$3+35),MONTH($AF$3+35),DAY($AF$3+35)),1),"Sunday.","Monday","Tuesday","Wednesday","Thursday","Friday","Saturday"),"Jan 1 ",YEAR($AF$3+35)," "),IF(DAY($AF$3+35)=1,CONCATENATE(CHOOSE(WEEKDAY(DATE(YEAR($AF$3+35),MONTH($AF$3+35),DAY($AF$3+35)),1),"Sunday","Monday","Tuesday","Wednesday","Thursday","Friday","Saturday"),"  "," ",LOOKUP(MONTH($AF$3+35),$D$110:$AF$110,$D$111:$AF$111)," 1"),$AF$3+35))</f>
        <v>45291</v>
      </c>
      <c r="K40" s="30"/>
      <c r="L40" s="25">
        <v>10</v>
      </c>
      <c r="M40" s="25" t="s">
        <v>2</v>
      </c>
      <c r="N40" s="21"/>
      <c r="O40" s="22"/>
      <c r="P40" s="18">
        <f>IF(AND(MONTH($AB$3+42)=1,DAY($AB$3+42)=1),CONCATENATE("Jan 1 ",YEAR($AB$3+42)," ",CHOOSE(WEEKDAY(DATE(YEAR($AB$3+42),MONTH($AB$3+42),DAY($AB$3+42)),1),"Sunday","Monday","Tuesday","Wednesday","Thursday","Friday","Saturday")),IF(DAY($AB$3+42)=1,CONCATENATE(LOOKUP(MONTH($AB$3+42),$D$110:$O$110,$D$111:$O$111)," 1  ",CHOOSE(WEEKDAY(DATE(YEAR($AB$3+42),MONTH($AB$3+42),DAY($AB$3+42)),1),"Sunday","Monday","Tuesday","Wednesday","Thursday","Friday","Saturday")),$AB$3+42))</f>
        <v>45294</v>
      </c>
      <c r="Q40" s="19">
        <f>IF(AND(MONTH($AF$3+42)=1,DAY($AF$3+42)=1),CONCATENATE(CHOOSE(WEEKDAY(DATE(YEAR($AF$3+42),MONTH($AF$3+42),DAY($AF$3+42)),1),"Sunday.","Monday","Tuesday","Wednesday","Thursday","Friday","Saturday"),"Jan 1 ",YEAR($AF$3+42)," "),IF(DAY($AF$3+42)=1,CONCATENATE(CHOOSE(WEEKDAY(DATE(YEAR($AF$3+42),MONTH($AF$3+42),DAY($AF$3+42)),1),"Sunday","Monday","Tuesday","Wednesday","Thursday","Friday","Saturday"),"  "," ",LOOKUP(MONTH($AF$3+42),$D$110:$AF$110,$D$111:$AF$111)," 1"),$AF$3+42))</f>
        <v>45298</v>
      </c>
      <c r="R40" s="30"/>
      <c r="S40" s="25">
        <v>10</v>
      </c>
      <c r="T40" s="25" t="s">
        <v>2</v>
      </c>
      <c r="U40" s="21"/>
      <c r="V40" s="22"/>
      <c r="W40" s="18">
        <f>IF(AND(MONTH($AB$3+49)=1,DAY($AB$3+49)=1),CONCATENATE("Jan 1 ",YEAR($AB$3+49)," ",CHOOSE(WEEKDAY(DATE(YEAR($AB$3+49),MONTH($AB$3+49),DAY($AB$3+49)),1),"Sunday","Monday","Tuesday","Wednesday","Thursday","Friday","Saturday")),IF(DAY($AB$3+49)=1,CONCATENATE(LOOKUP(MONTH($AB$3+49),$D$110:$O$110,$D$111:$O$111)," 1  ",CHOOSE(WEEKDAY(DATE(YEAR($AB$3+49),MONTH($AB$3+49),DAY($AB$3+49)),1),"Sunday","Monday","Tuesday","Wednesday","Thursday","Friday","Saturday")),$AB$3+49))</f>
        <v>45301</v>
      </c>
      <c r="X40" s="19">
        <f>IF(AND(MONTH($AF$3+49)=1,DAY($AF$3+49)=1),CONCATENATE(CHOOSE(WEEKDAY(DATE(YEAR($AF$3+49),MONTH($AF$3+49),DAY($AF$3+49)),1),"Sunday.","Monday","Tuesday","Wednesday","Thursday","Friday","Saturday"),"Jan 1 ",YEAR($AF$3+49)," "),IF(DAY($AF$3+49)=1,CONCATENATE(CHOOSE(WEEKDAY(DATE(YEAR($AF$3+49),MONTH($AF$3+49),DAY($AF$3+49)),1),"Sunday","Monday","Tuesday","Wednesday","Thursday","Friday","Saturday"),"  "," ",LOOKUP(MONTH($AF$3+49),$D$110:$AF$110,$D$111:$AF$111)," 1"),$AF$3+49))</f>
        <v>45305</v>
      </c>
      <c r="Y40" s="30"/>
      <c r="AG40" s="1"/>
      <c r="AH40" s="1"/>
    </row>
    <row r="41" spans="1:34" ht="24.75" customHeight="1">
      <c r="A41" s="64"/>
      <c r="B41" s="120"/>
      <c r="C41" s="120"/>
      <c r="D41" s="26"/>
      <c r="E41" s="25">
        <v>11</v>
      </c>
      <c r="F41" s="25" t="s">
        <v>3</v>
      </c>
      <c r="G41" s="21"/>
      <c r="H41" s="22" t="e">
        <f aca="true" t="shared" si="15" ref="H41:H105">G41-#REF!</f>
        <v>#REF!</v>
      </c>
      <c r="I41" s="120" t="s">
        <v>4</v>
      </c>
      <c r="J41" s="120"/>
      <c r="K41" s="26"/>
      <c r="L41" s="25">
        <v>11</v>
      </c>
      <c r="M41" s="25" t="s">
        <v>3</v>
      </c>
      <c r="N41" s="21"/>
      <c r="O41" s="22" t="e">
        <f aca="true" t="shared" si="16" ref="O41:O105">N41-#REF!</f>
        <v>#REF!</v>
      </c>
      <c r="P41" s="120"/>
      <c r="Q41" s="120"/>
      <c r="R41" s="26"/>
      <c r="S41" s="25">
        <v>11</v>
      </c>
      <c r="T41" s="25" t="s">
        <v>3</v>
      </c>
      <c r="U41" s="21"/>
      <c r="V41" s="22" t="e">
        <f aca="true" t="shared" si="17" ref="V41:V105">U41-#REF!</f>
        <v>#REF!</v>
      </c>
      <c r="W41" s="120"/>
      <c r="X41" s="120"/>
      <c r="Y41" s="26"/>
      <c r="AG41" s="1"/>
      <c r="AH41" s="1"/>
    </row>
    <row r="42" spans="1:34" ht="24.75" customHeight="1">
      <c r="A42" s="64"/>
      <c r="B42" s="121"/>
      <c r="C42" s="121"/>
      <c r="D42" s="26"/>
      <c r="E42" s="25">
        <v>12</v>
      </c>
      <c r="F42" s="25" t="s">
        <v>3</v>
      </c>
      <c r="G42" s="21"/>
      <c r="H42" s="22" t="e">
        <f t="shared" si="15"/>
        <v>#REF!</v>
      </c>
      <c r="I42" s="121"/>
      <c r="J42" s="121"/>
      <c r="K42" s="26"/>
      <c r="L42" s="25">
        <v>12</v>
      </c>
      <c r="M42" s="25" t="s">
        <v>3</v>
      </c>
      <c r="N42" s="21"/>
      <c r="O42" s="22" t="e">
        <f t="shared" si="16"/>
        <v>#REF!</v>
      </c>
      <c r="P42" s="121"/>
      <c r="Q42" s="121"/>
      <c r="R42" s="26"/>
      <c r="S42" s="25">
        <v>12</v>
      </c>
      <c r="T42" s="25" t="s">
        <v>3</v>
      </c>
      <c r="U42" s="21"/>
      <c r="V42" s="22" t="e">
        <f t="shared" si="17"/>
        <v>#REF!</v>
      </c>
      <c r="W42" s="121"/>
      <c r="X42" s="121"/>
      <c r="Y42" s="26"/>
      <c r="AG42" s="1"/>
      <c r="AH42" s="1"/>
    </row>
    <row r="43" spans="1:34" ht="24.75" customHeight="1">
      <c r="A43" s="64"/>
      <c r="B43" s="121"/>
      <c r="C43" s="121"/>
      <c r="D43" s="26"/>
      <c r="E43" s="25">
        <v>13</v>
      </c>
      <c r="F43" s="25" t="s">
        <v>3</v>
      </c>
      <c r="G43" s="21"/>
      <c r="H43" s="22" t="e">
        <f t="shared" si="15"/>
        <v>#REF!</v>
      </c>
      <c r="I43" s="121"/>
      <c r="J43" s="121"/>
      <c r="K43" s="26"/>
      <c r="L43" s="25">
        <v>13</v>
      </c>
      <c r="M43" s="25" t="s">
        <v>3</v>
      </c>
      <c r="N43" s="21"/>
      <c r="O43" s="22" t="e">
        <f t="shared" si="16"/>
        <v>#REF!</v>
      </c>
      <c r="P43" s="121"/>
      <c r="Q43" s="121"/>
      <c r="R43" s="26"/>
      <c r="S43" s="25">
        <v>13</v>
      </c>
      <c r="T43" s="25" t="s">
        <v>3</v>
      </c>
      <c r="U43" s="21"/>
      <c r="V43" s="22" t="e">
        <f t="shared" si="17"/>
        <v>#REF!</v>
      </c>
      <c r="W43" s="121"/>
      <c r="X43" s="121"/>
      <c r="Y43" s="26"/>
      <c r="AG43" s="1"/>
      <c r="AH43" s="1"/>
    </row>
    <row r="44" spans="1:34" ht="24.75" customHeight="1">
      <c r="A44" s="66">
        <f>$AB$3+28</f>
        <v>45280</v>
      </c>
      <c r="B44" s="69">
        <f>IF(ISERROR(VLOOKUP(A44,$AJ$55:$AK$64,2,FALSE)),"",VLOOKUP(A44,$AJ$55:$AK$64,2,FALSE))</f>
      </c>
      <c r="C44" s="70" t="str">
        <f>IF(ISERROR(VLOOKUP(D44,$AJ$53:$AK$80,2,FALSE)),"",VLOOKUP(D44,$AJ$53:$AK$80,2,FALSE))</f>
        <v>Christmas Eve</v>
      </c>
      <c r="D44" s="62">
        <f>$AF$3+28</f>
        <v>45284</v>
      </c>
      <c r="E44" s="61">
        <f>$AB$3+35</f>
        <v>45287</v>
      </c>
      <c r="F44" s="25" t="s">
        <v>3</v>
      </c>
      <c r="G44" s="21"/>
      <c r="H44" s="22" t="e">
        <f t="shared" si="15"/>
        <v>#REF!</v>
      </c>
      <c r="I44" s="69">
        <f>IF(ISERROR(VLOOKUP(E44,$AJ$55:$AK$64,2,FALSE)),"",VLOOKUP(E44,$AJ$55:$AK$64,2,FALSE))</f>
      </c>
      <c r="J44" s="70" t="str">
        <f>IF(ISERROR(VLOOKUP(K44,$AJ$53:$AK$80,2,FALSE)),"",VLOOKUP(K44,$AJ$53:$AK$80,2,FALSE))</f>
        <v>New Year's Eve</v>
      </c>
      <c r="K44" s="62">
        <f>$AF$3+35</f>
        <v>45291</v>
      </c>
      <c r="L44" s="61">
        <f>$AB$3+42</f>
        <v>45294</v>
      </c>
      <c r="M44" s="25" t="s">
        <v>3</v>
      </c>
      <c r="N44" s="21"/>
      <c r="O44" s="22" t="e">
        <f t="shared" si="16"/>
        <v>#REF!</v>
      </c>
      <c r="P44" s="69">
        <f>IF(ISERROR(VLOOKUP(L44,$AJ$55:$AK$64,2,FALSE)),"",VLOOKUP(L44,$AJ$55:$AK$64,2,FALSE))</f>
      </c>
      <c r="Q44" s="70">
        <f>IF(ISERROR(VLOOKUP(R44,$AJ$53:$AK$80,2,FALSE)),"",VLOOKUP(R44,$AJ$53:$AK$80,2,FALSE))</f>
      </c>
      <c r="R44" s="62">
        <f>$AF$3+42</f>
        <v>45298</v>
      </c>
      <c r="S44" s="61">
        <f>$AB$3+49</f>
        <v>45301</v>
      </c>
      <c r="T44" s="25" t="s">
        <v>3</v>
      </c>
      <c r="U44" s="21"/>
      <c r="V44" s="22" t="e">
        <f t="shared" si="17"/>
        <v>#REF!</v>
      </c>
      <c r="W44" s="70">
        <f>IF(ISERROR(VLOOKUP(T44,$AJ$53:$AK$80,2,FALSE)),"",VLOOKUP(T44,$AJ$53:$AK$80,2,FALSE))</f>
      </c>
      <c r="X44" s="70">
        <f>IF(ISERROR(VLOOKUP(Y44,$AJ$53:$AK$80,2,FALSE)),"",VLOOKUP(Y44,$AJ$53:$AK$80,2,FALSE))</f>
      </c>
      <c r="Y44" s="62">
        <f>$AF$3+49</f>
        <v>45305</v>
      </c>
      <c r="AG44" s="1"/>
      <c r="AH44" s="1"/>
    </row>
    <row r="45" spans="1:34" ht="24.75" customHeight="1">
      <c r="A45" s="64"/>
      <c r="B45" s="18">
        <f>IF(AND(MONTH($AC$3+28)=1,DAY($AC$3+28)=1),CONCATENATE("Jan 1 ",YEAR($AC$3+28)," ",CHOOSE(WEEKDAY(DATE(YEAR($AC$3+28),MONTH($AC$3+28),DAY($AC$3+28)),1),"Sunday","Monday","Tuesday","Wednesday","Thursday","Friday","Saturday")),IF(DAY($AC$3+28)=1,CONCATENATE(LOOKUP(MONTH($AC$3+28),$D$110:$O$110,$D$111:$O$111)," 1  ",CHOOSE(WEEKDAY(DATE(YEAR($AC$3+28),MONTH($AC$3+28),DAY($AC$3+28)),1),"Sunday","Monday","Tuesday","Wednesday","Thursday","Friday","Saturday")),$AC$3+28))</f>
        <v>45281</v>
      </c>
      <c r="C45" s="33"/>
      <c r="D45" s="32"/>
      <c r="E45" s="25">
        <v>15</v>
      </c>
      <c r="F45" s="25" t="s">
        <v>3</v>
      </c>
      <c r="G45" s="21"/>
      <c r="H45" s="22" t="e">
        <f t="shared" si="15"/>
        <v>#REF!</v>
      </c>
      <c r="I45" s="18">
        <f>IF(AND(MONTH($AC$3+35)=1,DAY($AC$3+35)=1),CONCATENATE("Jan 1 ",YEAR($AC$3+35)," ",CHOOSE(WEEKDAY(DATE(YEAR($AC$3+35),MONTH($AC$3+35),DAY($AC$3+35)),1),"Sunday","Monday","Tuesday","Wednesday","Thursday","Friday","Saturday")),IF(DAY($AC$3+35)=1,CONCATENATE(LOOKUP(MONTH($AC$3+35),$D$110:$O$110,$D$111:$O$111)," 1  ",CHOOSE(WEEKDAY(DATE(YEAR($AC$3+35),MONTH($AC$3+35),DAY($AC$3+35)),1),"Sunday","Monday","Tuesday","Wednesday","Thursday","Friday","Saturday")),$AC$3+35))</f>
        <v>45288</v>
      </c>
      <c r="J45" s="33"/>
      <c r="K45" s="32"/>
      <c r="L45" s="25">
        <v>15</v>
      </c>
      <c r="M45" s="25" t="s">
        <v>3</v>
      </c>
      <c r="N45" s="21"/>
      <c r="O45" s="22" t="e">
        <f t="shared" si="16"/>
        <v>#REF!</v>
      </c>
      <c r="P45" s="18">
        <f>IF(AND(MONTH($AC$3+42)=1,DAY($AC$3+42)=1),CONCATENATE("Jan 1 ",YEAR($AC$3+42)," ",CHOOSE(WEEKDAY(DATE(YEAR($AC$3+42),MONTH($AC$3+42),DAY($AC$3+42)),1),"Sunday","Monday","Tuesday","Wednesday","Thursday","Friday","Saturday")),IF(DAY($AC$3+42)=1,CONCATENATE(LOOKUP(MONTH($AC$3+42),$D$110:$O$110,$D$111:$O$111)," 1  ",CHOOSE(WEEKDAY(DATE(YEAR($AC$3+42),MONTH($AC$3+42),DAY($AC$3+42)),1),"Sunday","Monday","Tuesday","Wednesday","Thursday","Friday","Saturday")),$AC$3+42))</f>
        <v>45295</v>
      </c>
      <c r="Q45" s="33"/>
      <c r="R45" s="32"/>
      <c r="S45" s="25">
        <v>15</v>
      </c>
      <c r="T45" s="25" t="s">
        <v>3</v>
      </c>
      <c r="U45" s="21"/>
      <c r="V45" s="22" t="e">
        <f t="shared" si="17"/>
        <v>#REF!</v>
      </c>
      <c r="W45" s="18">
        <f>IF(AND(MONTH($AC$3+49)=1,DAY($AC$3+49)=1),CONCATENATE("Jan 1 ",YEAR($AC$3+49)," ",CHOOSE(WEEKDAY(DATE(YEAR($AC$3+49),MONTH($AC$3+49),DAY($AC$3+49)),1),"Sunday","Monday","Tuesday","Wednesday","Thursday","Friday","Saturday")),IF(DAY($AC$3+49)=1,CONCATENATE(LOOKUP(MONTH($AC$3+49),$D$110:$O$110,$D$111:$O$111)," 1  ",CHOOSE(WEEKDAY(DATE(YEAR($AC$3+49),MONTH($AC$3+49),DAY($AC$3+49)),1),"Sunday","Monday","Tuesday","Wednesday","Thursday","Friday","Saturday")),$AC$3+49))</f>
        <v>45302</v>
      </c>
      <c r="X45" s="33"/>
      <c r="Y45" s="32"/>
      <c r="AG45" s="1"/>
      <c r="AH45" s="1"/>
    </row>
    <row r="46" spans="1:34" ht="24.75" customHeight="1">
      <c r="A46" s="64"/>
      <c r="B46" s="120"/>
      <c r="C46" s="122"/>
      <c r="D46" s="34"/>
      <c r="E46" s="25">
        <v>16</v>
      </c>
      <c r="F46" s="25" t="s">
        <v>3</v>
      </c>
      <c r="G46" s="21"/>
      <c r="H46" s="22" t="e">
        <f t="shared" si="15"/>
        <v>#REF!</v>
      </c>
      <c r="I46" s="120"/>
      <c r="J46" s="122"/>
      <c r="K46" s="34"/>
      <c r="L46" s="25">
        <v>16</v>
      </c>
      <c r="M46" s="25" t="s">
        <v>3</v>
      </c>
      <c r="N46" s="21"/>
      <c r="O46" s="22" t="e">
        <f t="shared" si="16"/>
        <v>#REF!</v>
      </c>
      <c r="P46" s="120"/>
      <c r="Q46" s="122"/>
      <c r="R46" s="34"/>
      <c r="S46" s="25">
        <v>16</v>
      </c>
      <c r="T46" s="25" t="s">
        <v>3</v>
      </c>
      <c r="U46" s="21"/>
      <c r="V46" s="22" t="e">
        <f t="shared" si="17"/>
        <v>#REF!</v>
      </c>
      <c r="W46" s="120"/>
      <c r="X46" s="122"/>
      <c r="Y46" s="34"/>
      <c r="AG46" s="1"/>
      <c r="AH46" s="1"/>
    </row>
    <row r="47" spans="1:34" ht="24.75" customHeight="1">
      <c r="A47" s="64"/>
      <c r="B47" s="121"/>
      <c r="C47" s="122"/>
      <c r="D47" s="34"/>
      <c r="E47" s="25">
        <v>17</v>
      </c>
      <c r="F47" s="25" t="s">
        <v>3</v>
      </c>
      <c r="G47" s="21"/>
      <c r="H47" s="22" t="e">
        <f t="shared" si="15"/>
        <v>#REF!</v>
      </c>
      <c r="I47" s="121"/>
      <c r="J47" s="122"/>
      <c r="K47" s="34"/>
      <c r="L47" s="25">
        <v>17</v>
      </c>
      <c r="M47" s="25" t="s">
        <v>3</v>
      </c>
      <c r="N47" s="21"/>
      <c r="O47" s="22" t="e">
        <f t="shared" si="16"/>
        <v>#REF!</v>
      </c>
      <c r="P47" s="121"/>
      <c r="Q47" s="122"/>
      <c r="R47" s="34"/>
      <c r="S47" s="25">
        <v>17</v>
      </c>
      <c r="T47" s="25" t="s">
        <v>3</v>
      </c>
      <c r="U47" s="21"/>
      <c r="V47" s="22" t="e">
        <f t="shared" si="17"/>
        <v>#REF!</v>
      </c>
      <c r="W47" s="121"/>
      <c r="X47" s="122"/>
      <c r="Y47" s="34"/>
      <c r="AG47" s="1"/>
      <c r="AH47" s="1"/>
    </row>
    <row r="48" spans="1:49" ht="24.75" customHeight="1">
      <c r="A48" s="64"/>
      <c r="B48" s="121"/>
      <c r="C48" s="122"/>
      <c r="D48" s="34"/>
      <c r="E48" s="25">
        <v>18</v>
      </c>
      <c r="F48" s="25" t="s">
        <v>3</v>
      </c>
      <c r="G48" s="21"/>
      <c r="H48" s="22" t="e">
        <f t="shared" si="15"/>
        <v>#REF!</v>
      </c>
      <c r="I48" s="121"/>
      <c r="J48" s="122"/>
      <c r="K48" s="34"/>
      <c r="L48" s="25">
        <v>18</v>
      </c>
      <c r="M48" s="25" t="s">
        <v>3</v>
      </c>
      <c r="N48" s="21"/>
      <c r="O48" s="22" t="e">
        <f t="shared" si="16"/>
        <v>#REF!</v>
      </c>
      <c r="P48" s="121"/>
      <c r="Q48" s="122"/>
      <c r="R48" s="34"/>
      <c r="S48" s="25">
        <v>18</v>
      </c>
      <c r="T48" s="25" t="s">
        <v>3</v>
      </c>
      <c r="U48" s="21"/>
      <c r="V48" s="22" t="e">
        <f t="shared" si="17"/>
        <v>#REF!</v>
      </c>
      <c r="W48" s="121"/>
      <c r="X48" s="122"/>
      <c r="Y48" s="34"/>
      <c r="AG48" s="1"/>
      <c r="AW48" s="48"/>
    </row>
    <row r="49" spans="1:49" ht="24.75" customHeight="1">
      <c r="A49" s="66">
        <f>$AC$3+28</f>
        <v>45281</v>
      </c>
      <c r="B49" s="70">
        <f>IF(ISERROR(VLOOKUP(#REF!,$AJ$53:$AK$80,2,FALSE)),"",VLOOKUP(#REF!,$AJ$53:$AK$80,2,FALSE))</f>
      </c>
      <c r="C49" s="35"/>
      <c r="D49" s="34"/>
      <c r="E49" s="25">
        <v>19</v>
      </c>
      <c r="F49" s="25" t="s">
        <v>3</v>
      </c>
      <c r="G49" s="21"/>
      <c r="H49" s="22" t="e">
        <f t="shared" si="15"/>
        <v>#REF!</v>
      </c>
      <c r="I49" s="70">
        <f>IF(ISERROR(VLOOKUP(E49,$AJ$55:$AK$64,2,FALSE)),"",VLOOKUP(E49,$AJ$55:$AK$64,2,FALSE))</f>
      </c>
      <c r="J49" s="35"/>
      <c r="K49" s="34"/>
      <c r="L49" s="61">
        <f>$AC$3+42</f>
        <v>45295</v>
      </c>
      <c r="M49" s="25" t="s">
        <v>3</v>
      </c>
      <c r="N49" s="21"/>
      <c r="O49" s="22" t="e">
        <f t="shared" si="16"/>
        <v>#REF!</v>
      </c>
      <c r="P49" s="70">
        <f>IF(ISERROR(VLOOKUP(L49,$AJ$53:$AK$80,2,FALSE)),"",VLOOKUP(L49,$AJ$53:$AK$80,2,FALSE))</f>
      </c>
      <c r="Q49" s="35"/>
      <c r="R49" s="34"/>
      <c r="S49" s="25">
        <v>19</v>
      </c>
      <c r="T49" s="61">
        <f>$AC$3+49</f>
        <v>45302</v>
      </c>
      <c r="U49" s="21"/>
      <c r="V49" s="22" t="e">
        <f t="shared" si="17"/>
        <v>#REF!</v>
      </c>
      <c r="W49" s="70">
        <f>IF(ISERROR(VLOOKUP(T49,$AJ$53:$AK$80,2,FALSE)),"",VLOOKUP(T49,$AJ$53:$AK$80,2,FALSE))</f>
      </c>
      <c r="X49" s="35"/>
      <c r="Y49" s="34"/>
      <c r="AG49" s="1"/>
      <c r="AW49" s="48"/>
    </row>
    <row r="50" spans="1:49" ht="24.75" customHeight="1">
      <c r="A50" s="1"/>
      <c r="B50" s="36"/>
      <c r="C50" s="36"/>
      <c r="D50" s="36"/>
      <c r="E50" s="25">
        <v>21</v>
      </c>
      <c r="F50" s="25" t="s">
        <v>6</v>
      </c>
      <c r="G50" s="21"/>
      <c r="H50" s="22" t="e">
        <f t="shared" si="15"/>
        <v>#REF!</v>
      </c>
      <c r="I50" s="36"/>
      <c r="J50" s="36"/>
      <c r="K50" s="36"/>
      <c r="L50" s="25">
        <v>21</v>
      </c>
      <c r="M50" s="25" t="s">
        <v>6</v>
      </c>
      <c r="N50" s="21"/>
      <c r="O50" s="22" t="e">
        <f t="shared" si="16"/>
        <v>#REF!</v>
      </c>
      <c r="P50" s="36"/>
      <c r="Q50" s="36"/>
      <c r="R50" s="36"/>
      <c r="S50" s="25">
        <v>21</v>
      </c>
      <c r="T50" s="25" t="s">
        <v>6</v>
      </c>
      <c r="U50" s="21"/>
      <c r="V50" s="22" t="e">
        <f t="shared" si="17"/>
        <v>#REF!</v>
      </c>
      <c r="W50" s="36"/>
      <c r="X50" s="36"/>
      <c r="Y50" s="36"/>
      <c r="AG50" s="1"/>
      <c r="AW50" s="48"/>
    </row>
    <row r="51" spans="1:49" ht="24.75" customHeight="1" hidden="1">
      <c r="A51" s="1"/>
      <c r="B51" s="36"/>
      <c r="C51" s="36"/>
      <c r="D51" s="36"/>
      <c r="E51" s="25">
        <v>37</v>
      </c>
      <c r="F51" s="25" t="s">
        <v>7</v>
      </c>
      <c r="G51" s="21"/>
      <c r="H51" s="22" t="e">
        <f t="shared" si="15"/>
        <v>#REF!</v>
      </c>
      <c r="I51" s="36"/>
      <c r="J51" s="36"/>
      <c r="K51" s="36"/>
      <c r="L51" s="25">
        <v>37</v>
      </c>
      <c r="M51" s="25" t="s">
        <v>7</v>
      </c>
      <c r="N51" s="21"/>
      <c r="O51" s="22" t="e">
        <f t="shared" si="16"/>
        <v>#REF!</v>
      </c>
      <c r="P51" s="36"/>
      <c r="Q51" s="36"/>
      <c r="R51" s="36"/>
      <c r="S51" s="25">
        <v>37</v>
      </c>
      <c r="T51" s="25" t="s">
        <v>7</v>
      </c>
      <c r="U51" s="21"/>
      <c r="V51" s="22" t="e">
        <f t="shared" si="17"/>
        <v>#REF!</v>
      </c>
      <c r="W51" s="36"/>
      <c r="X51" s="36"/>
      <c r="Y51" s="36"/>
      <c r="AG51" s="1"/>
      <c r="AO51" s="48"/>
      <c r="AW51" s="48"/>
    </row>
    <row r="52" spans="1:49" ht="24.75" customHeight="1" hidden="1">
      <c r="A52" s="1"/>
      <c r="B52" s="36"/>
      <c r="C52" s="36"/>
      <c r="D52" s="36"/>
      <c r="E52" s="25">
        <v>38</v>
      </c>
      <c r="F52" s="25" t="s">
        <v>7</v>
      </c>
      <c r="G52" s="21"/>
      <c r="H52" s="22" t="e">
        <f t="shared" si="15"/>
        <v>#REF!</v>
      </c>
      <c r="I52" s="36"/>
      <c r="J52" s="36"/>
      <c r="K52" s="36"/>
      <c r="L52" s="25">
        <v>38</v>
      </c>
      <c r="M52" s="25" t="s">
        <v>7</v>
      </c>
      <c r="N52" s="21"/>
      <c r="O52" s="22" t="e">
        <f t="shared" si="16"/>
        <v>#REF!</v>
      </c>
      <c r="P52" s="36"/>
      <c r="Q52" s="36"/>
      <c r="R52" s="36"/>
      <c r="S52" s="25">
        <v>38</v>
      </c>
      <c r="T52" s="25" t="s">
        <v>7</v>
      </c>
      <c r="U52" s="21"/>
      <c r="V52" s="22" t="e">
        <f t="shared" si="17"/>
        <v>#REF!</v>
      </c>
      <c r="W52" s="36"/>
      <c r="X52" s="36"/>
      <c r="Y52" s="36"/>
      <c r="AG52" s="1"/>
      <c r="AH52" s="108" t="s">
        <v>59</v>
      </c>
      <c r="AI52" s="108" t="s">
        <v>60</v>
      </c>
      <c r="AJ52" s="108" t="s">
        <v>61</v>
      </c>
      <c r="AK52" s="108" t="s">
        <v>62</v>
      </c>
      <c r="AL52" s="109"/>
      <c r="AO52" s="48"/>
      <c r="AP52" s="111" t="s">
        <v>65</v>
      </c>
      <c r="AR52" s="112"/>
      <c r="AS52" s="112"/>
      <c r="AV52" s="45"/>
      <c r="AW52" s="48"/>
    </row>
    <row r="53" spans="1:49" ht="24.75" customHeight="1" hidden="1">
      <c r="A53" s="1"/>
      <c r="B53" s="36"/>
      <c r="C53" s="36"/>
      <c r="D53" s="36"/>
      <c r="E53" s="25">
        <v>39</v>
      </c>
      <c r="F53" s="25" t="s">
        <v>7</v>
      </c>
      <c r="G53" s="21"/>
      <c r="H53" s="22" t="e">
        <f t="shared" si="15"/>
        <v>#REF!</v>
      </c>
      <c r="I53" s="36"/>
      <c r="J53" s="36"/>
      <c r="K53" s="36"/>
      <c r="L53" s="25">
        <v>39</v>
      </c>
      <c r="M53" s="25" t="s">
        <v>7</v>
      </c>
      <c r="N53" s="21"/>
      <c r="O53" s="22" t="e">
        <f t="shared" si="16"/>
        <v>#REF!</v>
      </c>
      <c r="P53" s="36"/>
      <c r="Q53" s="36"/>
      <c r="R53" s="36"/>
      <c r="S53" s="25">
        <v>39</v>
      </c>
      <c r="T53" s="25" t="s">
        <v>7</v>
      </c>
      <c r="U53" s="21"/>
      <c r="V53" s="22" t="e">
        <f t="shared" si="17"/>
        <v>#REF!</v>
      </c>
      <c r="W53" s="36"/>
      <c r="X53" s="36"/>
      <c r="Y53" s="36"/>
      <c r="AG53" s="1"/>
      <c r="AH53" s="110" t="e">
        <f>LOOKUP(AJ53,$E$65021:$HG$65021,$E$65023:$HG$65023)</f>
        <v>#N/A</v>
      </c>
      <c r="AI53" s="43">
        <f>IF(DAY(AJ53)=1,DATE(YEAR(AJ53),MONTH(AJ53),DAY(1)),IF(WEEKDAY(AJ53)=1,AJ53-6,IF(WEEKDAY(AJ53)=7,AJ53-5,IF(WEEKDAY(AJ53)=6,AJ53-4,IF(WEEKDAY(AJ53)=5,AJ53-3,IF(WEEKDAY(AJ53)=4,AJ53-2,IF(WEEKDAY(AJ53)=3,AJ53-1,AJ53)))))))</f>
        <v>45292</v>
      </c>
      <c r="AJ53" s="44">
        <f ca="1">IF(MONTH(TODAY())&gt;6,DATE(YEAR(TODAY())+1,MONTH(1),DAY(1)),DATE(YEAR(TODAY()),MONTH(1),DAY(1)))</f>
        <v>45292</v>
      </c>
      <c r="AK53" s="45" t="s">
        <v>63</v>
      </c>
      <c r="AL53" s="46">
        <f>IF(AJ53="","",WEEKDAY(AJ53))</f>
        <v>2</v>
      </c>
      <c r="AO53" s="48"/>
      <c r="AP53" s="111">
        <v>2006</v>
      </c>
      <c r="AQ53" s="113">
        <v>38823</v>
      </c>
      <c r="AV53" s="45"/>
      <c r="AW53" s="48"/>
    </row>
    <row r="54" spans="1:49" ht="24.75" customHeight="1" hidden="1">
      <c r="A54" s="1"/>
      <c r="B54" s="36"/>
      <c r="C54" s="36"/>
      <c r="D54" s="36"/>
      <c r="E54" s="25">
        <v>40</v>
      </c>
      <c r="F54" s="25" t="s">
        <v>7</v>
      </c>
      <c r="G54" s="21"/>
      <c r="H54" s="22" t="e">
        <f t="shared" si="15"/>
        <v>#REF!</v>
      </c>
      <c r="I54" s="36"/>
      <c r="J54" s="36"/>
      <c r="K54" s="36"/>
      <c r="L54" s="25">
        <v>40</v>
      </c>
      <c r="M54" s="25" t="s">
        <v>7</v>
      </c>
      <c r="N54" s="21"/>
      <c r="O54" s="22" t="e">
        <f t="shared" si="16"/>
        <v>#REF!</v>
      </c>
      <c r="P54" s="36"/>
      <c r="Q54" s="36"/>
      <c r="R54" s="36"/>
      <c r="S54" s="25">
        <v>40</v>
      </c>
      <c r="T54" s="25" t="s">
        <v>7</v>
      </c>
      <c r="U54" s="21"/>
      <c r="V54" s="22" t="e">
        <f t="shared" si="17"/>
        <v>#REF!</v>
      </c>
      <c r="W54" s="36"/>
      <c r="X54" s="36"/>
      <c r="Y54" s="36"/>
      <c r="AG54" s="1"/>
      <c r="AH54" s="1"/>
      <c r="AI54" s="43">
        <f>IF(DAY(AJ54)=1,DATE(YEAR(AJ54),MONTH(AJ54),DAY(1)),IF(WEEKDAY(AJ54)=1,AJ54-6,IF(WEEKDAY(AJ54)=7,AJ54-5,IF(WEEKDAY(AJ54)=6,AJ54-4,IF(WEEKDAY(AJ54)=5,AJ54-3,IF(WEEKDAY(AJ54)=4,AJ54-2,IF(WEEKDAY(AJ54)=3,AJ54-1,AJ54)))))))</f>
        <v>45306</v>
      </c>
      <c r="AJ54" s="44">
        <f>IF(WEEKDAY(DATE(YEAR(AJ53),MONTH(AQ50),DAY(1)))=2,DATE(YEAR(AJ53),MONTH(AM54),DAY(1))+14,IF(OR(WEEKDAY(DATE(YEAR(AJ53),MONTH(AM54),DAY(1)))=1,WEEKDAY(DATE(YEAR(AJ53),MONTH(AM54),DAY(1)))=3,WEEKDAY(DATE(YEAR(AJ53),MONTH(AM54),DAY(1)))=4,WEEKDAY(DATE(YEAR(AJ53),MONTH(AM54),DAY(1)))=5,WEEKDAY(DATE(YEAR(AJ53),MONTH(AM54),DAY(1)))=6,WEEKDAY(DATE(YEAR(AJ53),MONTH(AM54),DAY(1)))=7),DATE(YEAR(AJ53),MONTH(AM54),DAY(1)))+(22-WEEKDAY(DATE(YEAR(AJ53),MONTH(AM54),DAY(1)),2)))</f>
        <v>45306</v>
      </c>
      <c r="AK54" s="45" t="s">
        <v>64</v>
      </c>
      <c r="AL54" s="46">
        <f>IF(AJ54="","",WEEKDAY(AJ54))</f>
        <v>2</v>
      </c>
      <c r="AM54" s="47">
        <v>37270</v>
      </c>
      <c r="AO54" s="48"/>
      <c r="AP54" s="111">
        <v>2007</v>
      </c>
      <c r="AQ54" s="113">
        <v>39180</v>
      </c>
      <c r="AV54" s="45"/>
      <c r="AW54" s="48"/>
    </row>
    <row r="55" spans="1:49" ht="24.75" customHeight="1" hidden="1">
      <c r="A55" s="1"/>
      <c r="B55" s="36"/>
      <c r="C55" s="36"/>
      <c r="D55" s="36"/>
      <c r="E55" s="25">
        <v>41</v>
      </c>
      <c r="F55" s="25" t="s">
        <v>8</v>
      </c>
      <c r="G55" s="21"/>
      <c r="H55" s="22" t="e">
        <f t="shared" si="15"/>
        <v>#REF!</v>
      </c>
      <c r="I55" s="36"/>
      <c r="J55" s="36"/>
      <c r="K55" s="36"/>
      <c r="L55" s="25">
        <v>41</v>
      </c>
      <c r="M55" s="25" t="s">
        <v>8</v>
      </c>
      <c r="N55" s="21"/>
      <c r="O55" s="22" t="e">
        <f t="shared" si="16"/>
        <v>#REF!</v>
      </c>
      <c r="P55" s="36"/>
      <c r="Q55" s="36"/>
      <c r="R55" s="36"/>
      <c r="S55" s="25">
        <v>41</v>
      </c>
      <c r="T55" s="25" t="s">
        <v>8</v>
      </c>
      <c r="U55" s="21"/>
      <c r="V55" s="22" t="e">
        <f t="shared" si="17"/>
        <v>#REF!</v>
      </c>
      <c r="W55" s="36"/>
      <c r="X55" s="36"/>
      <c r="Y55" s="36"/>
      <c r="AG55" s="1"/>
      <c r="AH55" s="103" t="e">
        <f>LOOKUP(AI55,$E$65021:$IU$65021,$E$65023:$IU$65023)</f>
        <v>#N/A</v>
      </c>
      <c r="AI55" s="116">
        <f>IF(WEEKDAY(AM55)=5,AM55+3,IF(WEEKDAY(AM55)=2,AM55+6,IF(WEEKDAY(AM55)=3,AM55+5,IF(WEEKDAY(AM55)=4,AM55+4,IF(WEEKDAY(AM55)=6,AM55+2,IF(WEEKDAY(AM55)=7,AM55+1,AM55))))))</f>
        <v>44969</v>
      </c>
      <c r="AJ55" s="107">
        <f>AI55+7</f>
        <v>44976</v>
      </c>
      <c r="AK55" s="45" t="s">
        <v>35</v>
      </c>
      <c r="AL55" s="46">
        <f>IF(AI55="","",WEEKDAY(AI55))</f>
        <v>1</v>
      </c>
      <c r="AM55" s="104">
        <f>AO55</f>
        <v>44969</v>
      </c>
      <c r="AN55" s="45">
        <f>IF(DAY(AI55)=1,DATE(YEAR(AI55),MONTH(AI55),DAY(1)),IF(WEEKDAY(AI55)=1,AI55-6,IF(WEEKDAY(AI55)=7,AI55-5,IF(WEEKDAY(AI55)=6,AI55-4,IF(WEEKDAY(AI55)=5,AI55-3,IF(WEEKDAY(AI55)=4,AI55-2,IF(WEEKDAY(AI55)=3,AI55-1,AI55)))))))</f>
        <v>44963</v>
      </c>
      <c r="AO55" s="117">
        <f>DATE(YEAR($B$1),2,12)</f>
        <v>44969</v>
      </c>
      <c r="AP55" s="111">
        <v>2008</v>
      </c>
      <c r="AQ55" s="113">
        <v>39530</v>
      </c>
      <c r="AV55" s="45"/>
      <c r="AW55" s="48"/>
    </row>
    <row r="56" spans="1:49" ht="24.75" customHeight="1" hidden="1">
      <c r="A56" s="1"/>
      <c r="B56" s="36"/>
      <c r="C56" s="36"/>
      <c r="D56" s="36"/>
      <c r="E56" s="25">
        <v>42</v>
      </c>
      <c r="F56" s="25" t="s">
        <v>8</v>
      </c>
      <c r="G56" s="21"/>
      <c r="H56" s="22" t="e">
        <f t="shared" si="15"/>
        <v>#REF!</v>
      </c>
      <c r="I56" s="36"/>
      <c r="J56" s="36"/>
      <c r="K56" s="36"/>
      <c r="L56" s="25">
        <v>42</v>
      </c>
      <c r="M56" s="25" t="s">
        <v>8</v>
      </c>
      <c r="N56" s="21"/>
      <c r="O56" s="22" t="e">
        <f t="shared" si="16"/>
        <v>#REF!</v>
      </c>
      <c r="P56" s="36"/>
      <c r="Q56" s="36"/>
      <c r="R56" s="36"/>
      <c r="S56" s="25">
        <v>42</v>
      </c>
      <c r="T56" s="25" t="s">
        <v>8</v>
      </c>
      <c r="U56" s="21"/>
      <c r="V56" s="22" t="e">
        <f t="shared" si="17"/>
        <v>#REF!</v>
      </c>
      <c r="W56" s="36"/>
      <c r="X56" s="36"/>
      <c r="Y56" s="36"/>
      <c r="AG56" s="1"/>
      <c r="AH56" s="103" t="e">
        <f>LOOKUP(AJ56,$E$65021:$IU$65021,$E$65023:$IU$65023)</f>
        <v>#N/A</v>
      </c>
      <c r="AI56" s="43">
        <f aca="true" t="shared" si="18" ref="AI56:AI67">IF(DAY(AJ56)=1,DATE(YEAR(AJ56),MONTH(AJ56),DAY(1)),IF(WEEKDAY(AJ56)=1,AJ56-6,IF(WEEKDAY(AJ56)=7,AJ56-5,IF(WEEKDAY(AJ56)=6,AJ56-4,IF(WEEKDAY(AJ56)=5,AJ56-3,IF(WEEKDAY(AJ56)=4,AJ56-2,IF(WEEKDAY(AJ56)=3,AJ56-1,AJ56)))))))</f>
        <v>45334</v>
      </c>
      <c r="AJ56" s="44">
        <f ca="1">IF($C$2="",IF(TODAY()&gt;DATE(YEAR(TODAY()),MONTH(AM56),DAY(AM56)),DATE(YEAR(TODAY())+1,MONTH(AM56),DAY(AM56)),DATE(YEAR(TODAY()),MONTH(AM56),DAY(AM56))),DATE(YEAR(TODAY())+1,2,14))</f>
        <v>45336</v>
      </c>
      <c r="AK56" s="45" t="s">
        <v>36</v>
      </c>
      <c r="AL56" s="46">
        <f aca="true" t="shared" si="19" ref="AL56:AL67">IF(AJ56="","",WEEKDAY(AJ56))</f>
        <v>4</v>
      </c>
      <c r="AM56" s="47">
        <v>37301</v>
      </c>
      <c r="AN56" s="45"/>
      <c r="AO56" s="48"/>
      <c r="AP56" s="111">
        <v>2009</v>
      </c>
      <c r="AQ56" s="113">
        <v>39915</v>
      </c>
      <c r="AV56" s="45"/>
      <c r="AW56" s="48"/>
    </row>
    <row r="57" spans="1:49" ht="24.75" customHeight="1" hidden="1">
      <c r="A57" s="1"/>
      <c r="B57" s="36"/>
      <c r="C57" s="36"/>
      <c r="D57" s="36"/>
      <c r="E57" s="25">
        <v>43</v>
      </c>
      <c r="F57" s="25" t="s">
        <v>8</v>
      </c>
      <c r="G57" s="21"/>
      <c r="H57" s="22" t="e">
        <f t="shared" si="15"/>
        <v>#REF!</v>
      </c>
      <c r="I57" s="36"/>
      <c r="J57" s="36"/>
      <c r="K57" s="36"/>
      <c r="L57" s="25">
        <v>43</v>
      </c>
      <c r="M57" s="25" t="s">
        <v>8</v>
      </c>
      <c r="N57" s="21"/>
      <c r="O57" s="22" t="e">
        <f t="shared" si="16"/>
        <v>#REF!</v>
      </c>
      <c r="P57" s="36"/>
      <c r="Q57" s="36"/>
      <c r="R57" s="36"/>
      <c r="S57" s="25">
        <v>43</v>
      </c>
      <c r="T57" s="25" t="s">
        <v>8</v>
      </c>
      <c r="U57" s="21"/>
      <c r="V57" s="22" t="e">
        <f t="shared" si="17"/>
        <v>#REF!</v>
      </c>
      <c r="W57" s="36"/>
      <c r="X57" s="36"/>
      <c r="Y57" s="36"/>
      <c r="AG57" s="1"/>
      <c r="AH57" s="103" t="e">
        <f aca="true" t="shared" si="20" ref="AH57:AH79">LOOKUP(AI57,$E$65021:$IU$65021,$E$65023:$IU$65023)</f>
        <v>#N/A</v>
      </c>
      <c r="AI57" s="43">
        <f t="shared" si="18"/>
        <v>45341</v>
      </c>
      <c r="AJ57" s="44">
        <f>IF(WEEKDAY(DATE(YEAR(AJ53),MONTH(AM57),DAY(1)))=2,DATE(YEAR(AJ53),MONTH(AM57),DAY(1))+14,IF(OR(WEEKDAY(DATE(YEAR(AJ53),MONTH(AM57),DAY(1)))=1,WEEKDAY(DATE(YEAR(AJ53),MONTH(AM57),DAY(1)))=3,WEEKDAY(DATE(YEAR(AJ53),MONTH(AM57),DAY(1)))=4,WEEKDAY(DATE(YEAR(AJ53),MONTH(AM57),DAY(1)))=5,WEEKDAY(DATE(YEAR(AJ53),MONTH(AM57),DAY(1)))=6,WEEKDAY(DATE(YEAR(AJ53),MONTH(AM57),DAY(1)))=7),DATE(YEAR(AJ53),MONTH(AM57),DAY(1)))+(22-WEEKDAY(DATE(YEAR(AJ53),MONTH(AM57),DAY(1)),2)))</f>
        <v>45341</v>
      </c>
      <c r="AK57" s="45" t="s">
        <v>37</v>
      </c>
      <c r="AL57" s="46">
        <f t="shared" si="19"/>
        <v>2</v>
      </c>
      <c r="AM57" s="47">
        <v>37301</v>
      </c>
      <c r="AN57" s="45"/>
      <c r="AO57" s="48"/>
      <c r="AP57" s="111">
        <v>2010</v>
      </c>
      <c r="AQ57" s="113">
        <v>40272</v>
      </c>
      <c r="AV57" s="45"/>
      <c r="AW57" s="48"/>
    </row>
    <row r="58" spans="1:49" ht="24.75" customHeight="1" hidden="1">
      <c r="A58" s="1"/>
      <c r="B58" s="36"/>
      <c r="C58" s="36"/>
      <c r="D58" s="36"/>
      <c r="E58" s="25">
        <v>44</v>
      </c>
      <c r="F58" s="25" t="s">
        <v>8</v>
      </c>
      <c r="G58" s="21"/>
      <c r="H58" s="22" t="e">
        <f t="shared" si="15"/>
        <v>#REF!</v>
      </c>
      <c r="I58" s="36"/>
      <c r="J58" s="36"/>
      <c r="K58" s="36"/>
      <c r="L58" s="25">
        <v>44</v>
      </c>
      <c r="M58" s="25" t="s">
        <v>8</v>
      </c>
      <c r="N58" s="21"/>
      <c r="O58" s="22" t="e">
        <f t="shared" si="16"/>
        <v>#REF!</v>
      </c>
      <c r="P58" s="36"/>
      <c r="Q58" s="36"/>
      <c r="R58" s="36"/>
      <c r="S58" s="25">
        <v>44</v>
      </c>
      <c r="T58" s="25" t="s">
        <v>8</v>
      </c>
      <c r="U58" s="21"/>
      <c r="V58" s="22" t="e">
        <f t="shared" si="17"/>
        <v>#REF!</v>
      </c>
      <c r="W58" s="36"/>
      <c r="X58" s="36"/>
      <c r="Y58" s="36"/>
      <c r="AG58" s="1"/>
      <c r="AH58" s="103" t="e">
        <f t="shared" si="20"/>
        <v>#N/A</v>
      </c>
      <c r="AI58" s="43">
        <f t="shared" si="18"/>
        <v>45362</v>
      </c>
      <c r="AJ58" s="44">
        <f ca="1">IF(MONTH(TODAY())&gt;2,DATE(YEAR(TODAY())+1,3,17),DATE(YEAR(TODAY()),3,17))</f>
        <v>45368</v>
      </c>
      <c r="AK58" s="45" t="s">
        <v>38</v>
      </c>
      <c r="AL58" s="46">
        <f t="shared" si="19"/>
        <v>1</v>
      </c>
      <c r="AM58" s="47">
        <v>45368</v>
      </c>
      <c r="AN58" s="45"/>
      <c r="AO58" s="48"/>
      <c r="AP58" s="111">
        <v>2011</v>
      </c>
      <c r="AQ58" s="113">
        <v>40657</v>
      </c>
      <c r="AV58" s="45"/>
      <c r="AW58" s="48"/>
    </row>
    <row r="59" spans="1:49" ht="24.75" customHeight="1" hidden="1">
      <c r="A59" s="1"/>
      <c r="B59" s="36"/>
      <c r="C59" s="36"/>
      <c r="D59" s="36"/>
      <c r="E59" s="25">
        <v>45</v>
      </c>
      <c r="F59" s="1" t="s">
        <v>9</v>
      </c>
      <c r="G59" s="21"/>
      <c r="H59" s="22" t="e">
        <f t="shared" si="15"/>
        <v>#REF!</v>
      </c>
      <c r="I59" s="36"/>
      <c r="J59" s="36"/>
      <c r="K59" s="36"/>
      <c r="L59" s="25">
        <v>45</v>
      </c>
      <c r="M59" s="1" t="s">
        <v>9</v>
      </c>
      <c r="N59" s="21"/>
      <c r="O59" s="22" t="e">
        <f t="shared" si="16"/>
        <v>#REF!</v>
      </c>
      <c r="P59" s="36"/>
      <c r="Q59" s="36"/>
      <c r="R59" s="36"/>
      <c r="S59" s="25">
        <v>45</v>
      </c>
      <c r="T59" s="1" t="s">
        <v>9</v>
      </c>
      <c r="U59" s="21"/>
      <c r="V59" s="22" t="e">
        <f t="shared" si="17"/>
        <v>#REF!</v>
      </c>
      <c r="W59" s="36"/>
      <c r="X59" s="36"/>
      <c r="Y59" s="36"/>
      <c r="AG59" s="1"/>
      <c r="AH59" s="103" t="e">
        <f t="shared" si="20"/>
        <v>#N/A</v>
      </c>
      <c r="AI59" s="43">
        <f t="shared" si="18"/>
        <v>45019</v>
      </c>
      <c r="AJ59" s="44">
        <f>AJ77</f>
        <v>45023</v>
      </c>
      <c r="AK59" s="45" t="s">
        <v>39</v>
      </c>
      <c r="AL59" s="46">
        <f t="shared" si="19"/>
        <v>6</v>
      </c>
      <c r="AM59" s="49"/>
      <c r="AN59" s="45"/>
      <c r="AO59" s="48"/>
      <c r="AP59" s="111">
        <v>2012</v>
      </c>
      <c r="AQ59" s="113">
        <v>41007</v>
      </c>
      <c r="AV59" s="45"/>
      <c r="AW59" s="48"/>
    </row>
    <row r="60" spans="1:49" ht="24.75" customHeight="1" hidden="1">
      <c r="A60" s="1"/>
      <c r="B60" s="36"/>
      <c r="C60" s="36"/>
      <c r="D60" s="36"/>
      <c r="E60" s="25">
        <v>46</v>
      </c>
      <c r="F60" s="1" t="s">
        <v>9</v>
      </c>
      <c r="G60" s="21"/>
      <c r="H60" s="22" t="e">
        <f t="shared" si="15"/>
        <v>#REF!</v>
      </c>
      <c r="I60" s="36"/>
      <c r="J60" s="36"/>
      <c r="K60" s="36"/>
      <c r="L60" s="25">
        <v>46</v>
      </c>
      <c r="M60" s="1" t="s">
        <v>9</v>
      </c>
      <c r="N60" s="21"/>
      <c r="O60" s="22" t="e">
        <f t="shared" si="16"/>
        <v>#REF!</v>
      </c>
      <c r="P60" s="36"/>
      <c r="Q60" s="36"/>
      <c r="R60" s="36"/>
      <c r="S60" s="25">
        <v>46</v>
      </c>
      <c r="T60" s="1" t="s">
        <v>9</v>
      </c>
      <c r="U60" s="21"/>
      <c r="V60" s="22" t="e">
        <f t="shared" si="17"/>
        <v>#REF!</v>
      </c>
      <c r="W60" s="36"/>
      <c r="X60" s="36"/>
      <c r="Y60" s="36"/>
      <c r="AG60" s="1"/>
      <c r="AH60" s="103" t="e">
        <f t="shared" si="20"/>
        <v>#N/A</v>
      </c>
      <c r="AI60" s="43">
        <f t="shared" si="18"/>
        <v>45516</v>
      </c>
      <c r="AJ60" s="44">
        <f ca="1">IF(MONTH(TODAY())&gt;8,DATE(YEAR(TODAY())+1,8,15),DATE(YEAR(TODAY()),8,15))</f>
        <v>45519</v>
      </c>
      <c r="AK60" s="45" t="s">
        <v>40</v>
      </c>
      <c r="AL60" s="46">
        <f t="shared" si="19"/>
        <v>5</v>
      </c>
      <c r="AM60" s="45"/>
      <c r="AN60" s="45"/>
      <c r="AO60" s="48"/>
      <c r="AP60" s="111">
        <v>2013</v>
      </c>
      <c r="AQ60" s="113">
        <v>41364</v>
      </c>
      <c r="AV60" s="104">
        <f>YEAR(AR60)</f>
        <v>1900</v>
      </c>
      <c r="AW60" s="48"/>
    </row>
    <row r="61" spans="1:49" ht="24.75" customHeight="1" hidden="1">
      <c r="A61" s="1"/>
      <c r="B61" s="36"/>
      <c r="C61" s="36"/>
      <c r="D61" s="36"/>
      <c r="E61" s="25">
        <f>E70+1</f>
        <v>50</v>
      </c>
      <c r="F61" s="25"/>
      <c r="G61" s="21"/>
      <c r="H61" s="22" t="e">
        <f t="shared" si="15"/>
        <v>#REF!</v>
      </c>
      <c r="I61" s="36"/>
      <c r="J61" s="36"/>
      <c r="K61" s="36"/>
      <c r="L61" s="25">
        <f>L70+1</f>
        <v>50</v>
      </c>
      <c r="M61" s="25"/>
      <c r="N61" s="21"/>
      <c r="O61" s="22" t="e">
        <f t="shared" si="16"/>
        <v>#REF!</v>
      </c>
      <c r="P61" s="36"/>
      <c r="Q61" s="36"/>
      <c r="R61" s="36"/>
      <c r="S61" s="25">
        <f>S70+1</f>
        <v>50</v>
      </c>
      <c r="T61" s="25"/>
      <c r="U61" s="21"/>
      <c r="V61" s="22" t="e">
        <f t="shared" si="17"/>
        <v>#REF!</v>
      </c>
      <c r="W61" s="36"/>
      <c r="X61" s="36"/>
      <c r="Y61" s="36"/>
      <c r="AG61" s="1"/>
      <c r="AH61" s="103" t="e">
        <f t="shared" si="20"/>
        <v>#N/A</v>
      </c>
      <c r="AI61" s="43">
        <f t="shared" si="18"/>
        <v>45383</v>
      </c>
      <c r="AJ61" s="44">
        <f ca="1">IF(MONTH(TODAY())&gt;4,DATE(YEAR(TODAY())+1,4,1),DATE(YEAR(TODAY()),4,1))</f>
        <v>45383</v>
      </c>
      <c r="AK61" s="45" t="s">
        <v>41</v>
      </c>
      <c r="AL61" s="46">
        <f t="shared" si="19"/>
        <v>2</v>
      </c>
      <c r="AM61" s="47">
        <v>45383</v>
      </c>
      <c r="AN61" s="45"/>
      <c r="AO61" s="48"/>
      <c r="AP61" s="111">
        <v>2014</v>
      </c>
      <c r="AQ61" s="113">
        <v>41749</v>
      </c>
      <c r="AV61" s="45"/>
      <c r="AW61" s="48"/>
    </row>
    <row r="62" spans="1:49" ht="24.75" customHeight="1" hidden="1">
      <c r="A62" s="1"/>
      <c r="B62" s="36"/>
      <c r="C62" s="36"/>
      <c r="D62" s="36"/>
      <c r="E62" s="25">
        <f>E61+1</f>
        <v>51</v>
      </c>
      <c r="F62" s="25"/>
      <c r="G62" s="21"/>
      <c r="H62" s="22" t="e">
        <f t="shared" si="15"/>
        <v>#REF!</v>
      </c>
      <c r="I62" s="36"/>
      <c r="J62" s="36"/>
      <c r="K62" s="36"/>
      <c r="L62" s="25">
        <f>L61+1</f>
        <v>51</v>
      </c>
      <c r="M62" s="25"/>
      <c r="N62" s="21"/>
      <c r="O62" s="22" t="e">
        <f t="shared" si="16"/>
        <v>#REF!</v>
      </c>
      <c r="P62" s="36"/>
      <c r="Q62" s="36"/>
      <c r="R62" s="36"/>
      <c r="S62" s="25">
        <f>S61+1</f>
        <v>51</v>
      </c>
      <c r="T62" s="25"/>
      <c r="U62" s="21"/>
      <c r="V62" s="22" t="e">
        <f t="shared" si="17"/>
        <v>#REF!</v>
      </c>
      <c r="W62" s="36"/>
      <c r="X62" s="36"/>
      <c r="Y62" s="36"/>
      <c r="AG62" s="1"/>
      <c r="AH62" s="103" t="e">
        <f t="shared" si="20"/>
        <v>#N/A</v>
      </c>
      <c r="AI62" s="43">
        <f t="shared" si="18"/>
        <v>44984</v>
      </c>
      <c r="AJ62" s="44">
        <f>IF(WEEKDAY(AM62)=5,AM62-4,IF(WEEKDAY(AM62)=2,AM62-1,IF(WEEKDAY(AM62)=3,AM62-2,IF(WEEKDAY(AM62)=4,AM62-3,IF(WEEKDAY(AM62)=6,AM62-5,IF(WEEKDAY(AM62)=7,AM62-6,AM62))))))</f>
        <v>44990</v>
      </c>
      <c r="AK62" s="45" t="s">
        <v>42</v>
      </c>
      <c r="AL62" s="46">
        <f t="shared" si="19"/>
        <v>1</v>
      </c>
      <c r="AM62" s="104">
        <f>AO62</f>
        <v>44995</v>
      </c>
      <c r="AN62" s="45"/>
      <c r="AO62" s="117">
        <f>DATE(YEAR($B$1),3,10)</f>
        <v>44995</v>
      </c>
      <c r="AP62" s="111">
        <v>2015</v>
      </c>
      <c r="AQ62" s="114">
        <v>42099</v>
      </c>
      <c r="AV62" s="45"/>
      <c r="AW62" s="48"/>
    </row>
    <row r="63" spans="1:49" ht="24.75" customHeight="1" hidden="1">
      <c r="A63" s="1"/>
      <c r="B63" s="36"/>
      <c r="C63" s="36"/>
      <c r="D63" s="36"/>
      <c r="E63" s="25">
        <f>E62+1</f>
        <v>52</v>
      </c>
      <c r="F63" s="25"/>
      <c r="G63" s="21"/>
      <c r="H63" s="22" t="e">
        <f t="shared" si="15"/>
        <v>#REF!</v>
      </c>
      <c r="I63" s="36"/>
      <c r="J63" s="36"/>
      <c r="K63" s="36"/>
      <c r="L63" s="25">
        <f>L62+1</f>
        <v>52</v>
      </c>
      <c r="M63" s="25"/>
      <c r="N63" s="21"/>
      <c r="O63" s="22" t="e">
        <f t="shared" si="16"/>
        <v>#REF!</v>
      </c>
      <c r="P63" s="36"/>
      <c r="Q63" s="36"/>
      <c r="R63" s="36"/>
      <c r="S63" s="25">
        <f>S62+1</f>
        <v>52</v>
      </c>
      <c r="T63" s="25"/>
      <c r="U63" s="21"/>
      <c r="V63" s="22" t="e">
        <f t="shared" si="17"/>
        <v>#REF!</v>
      </c>
      <c r="W63" s="36"/>
      <c r="X63" s="36"/>
      <c r="Y63" s="36"/>
      <c r="AG63" s="1"/>
      <c r="AH63" s="103" t="e">
        <f t="shared" si="20"/>
        <v>#N/A</v>
      </c>
      <c r="AI63" s="43">
        <f t="shared" si="18"/>
        <v>45404</v>
      </c>
      <c r="AJ63" s="44">
        <f>IF(WEEKDAY(AM63)=5,AM63-3,IF(WEEKDAY(AM63)=1,AM63+1,IF(WEEKDAY(AM63)=3,AM63-1,IF(WEEKDAY(AM63)=4,AM63-2,IF(WEEKDAY(AM63)=6,AM63-4,IF(WEEKDAY(AM63)=7,AM63-5,AM63))))))</f>
        <v>45404</v>
      </c>
      <c r="AK63" s="45" t="s">
        <v>43</v>
      </c>
      <c r="AL63" s="46">
        <f t="shared" si="19"/>
        <v>2</v>
      </c>
      <c r="AM63" s="47">
        <f ca="1">IF(TODAY()&gt;DATE(YEAR(TODAY()),4,22),DATE(YEAR(TODAY())+1,4,22),DATE(YEAR(TODAY()),4,22))</f>
        <v>45404</v>
      </c>
      <c r="AN63" s="45"/>
      <c r="AO63" s="48"/>
      <c r="AP63" s="111">
        <v>2016</v>
      </c>
      <c r="AQ63" s="113">
        <v>42456</v>
      </c>
      <c r="AV63" s="45"/>
      <c r="AW63" s="48"/>
    </row>
    <row r="64" spans="1:49" ht="24.75" customHeight="1" hidden="1">
      <c r="A64" s="1"/>
      <c r="B64" s="36"/>
      <c r="C64" s="36"/>
      <c r="D64" s="36"/>
      <c r="E64" s="25">
        <f>E63+1</f>
        <v>53</v>
      </c>
      <c r="F64" s="25"/>
      <c r="G64" s="21"/>
      <c r="H64" s="22" t="e">
        <f t="shared" si="15"/>
        <v>#REF!</v>
      </c>
      <c r="I64" s="36"/>
      <c r="J64" s="36"/>
      <c r="K64" s="36"/>
      <c r="L64" s="25">
        <f>L63+1</f>
        <v>53</v>
      </c>
      <c r="M64" s="25"/>
      <c r="N64" s="21"/>
      <c r="O64" s="22" t="e">
        <f t="shared" si="16"/>
        <v>#REF!</v>
      </c>
      <c r="P64" s="36"/>
      <c r="Q64" s="36"/>
      <c r="R64" s="36"/>
      <c r="S64" s="25">
        <f>S63+1</f>
        <v>53</v>
      </c>
      <c r="T64" s="25"/>
      <c r="U64" s="21"/>
      <c r="V64" s="22" t="e">
        <f t="shared" si="17"/>
        <v>#REF!</v>
      </c>
      <c r="W64" s="36"/>
      <c r="X64" s="36"/>
      <c r="Y64" s="36"/>
      <c r="AG64" s="1"/>
      <c r="AH64" s="103" t="e">
        <f t="shared" si="20"/>
        <v>#N/A</v>
      </c>
      <c r="AI64" s="43">
        <f t="shared" si="18"/>
        <v>45418</v>
      </c>
      <c r="AJ64" s="44">
        <f>IF(WEEKDAY(DATE(YEAR(AJ53),MONTH(AM64)+1,DAY(1)))=1,DATE(YEAR(AJ53),MONTH(AM64)+1,DAY(1))+7,IF(OR(WEEKDAY(DATE(YEAR(AJ53),MONTH(AM64)+1,DAY(1)))=2,WEEKDAY(DATE(YEAR(AJ53),MONTH(AM64)+1,DAY(1)))=3,WEEKDAY(DATE(YEAR(AJ53),MONTH(AM64)+1,DAY(1)))=4,WEEKDAY(DATE(YEAR(AJ53),MONTH(AM64)+1,DAY(1)))=5,WEEKDAY(DATE(YEAR(AJ53),MONTH(AM64)+1,DAY(1)))=6,WEEKDAY(DATE(YEAR(AJ53),MONTH(AM64)+1,DAY(1)))=7),DATE(YEAR(AJ53),MONTH(AM64)+1,DAY(1)))+(15-WEEKDAY(DATE(YEAR(AJ53),MONTH(AM64)+1,DAY(1)),1)))</f>
        <v>45424</v>
      </c>
      <c r="AK64" s="45" t="s">
        <v>44</v>
      </c>
      <c r="AL64" s="46">
        <f t="shared" si="19"/>
        <v>1</v>
      </c>
      <c r="AM64" s="47">
        <v>36996</v>
      </c>
      <c r="AN64" s="104">
        <f>YEAR(AJ64)</f>
        <v>2024</v>
      </c>
      <c r="AO64" s="44" t="e">
        <f>AM68</f>
        <v>#REF!</v>
      </c>
      <c r="AP64" s="111">
        <v>2017</v>
      </c>
      <c r="AQ64" s="113">
        <v>42841</v>
      </c>
      <c r="AV64" s="49" t="e">
        <f ca="1">IF($C$2="",IF(MONTH(TODAY())&gt;9,DATE(YEAR(TODAY())+1,MONTH(1),DAY(1)),DATE(YEAR(TODAY()),MONTH(1),DAY(1))),DATE(YEAR(#REF!),1,1))</f>
        <v>#REF!</v>
      </c>
      <c r="AW64" s="44">
        <f>AU64</f>
        <v>0</v>
      </c>
    </row>
    <row r="65" spans="1:49" ht="24.75" customHeight="1" hidden="1">
      <c r="A65" s="1"/>
      <c r="B65" s="36"/>
      <c r="C65" s="36"/>
      <c r="D65" s="36"/>
      <c r="E65" s="25">
        <f>E64+1</f>
        <v>54</v>
      </c>
      <c r="F65" s="25"/>
      <c r="G65" s="21"/>
      <c r="H65" s="22" t="e">
        <f t="shared" si="15"/>
        <v>#REF!</v>
      </c>
      <c r="I65" s="36"/>
      <c r="J65" s="36"/>
      <c r="K65" s="36"/>
      <c r="L65" s="25">
        <f>L64+1</f>
        <v>54</v>
      </c>
      <c r="M65" s="25"/>
      <c r="N65" s="21"/>
      <c r="O65" s="22" t="e">
        <f t="shared" si="16"/>
        <v>#REF!</v>
      </c>
      <c r="P65" s="36"/>
      <c r="Q65" s="36"/>
      <c r="R65" s="36"/>
      <c r="S65" s="25">
        <f>S64+1</f>
        <v>54</v>
      </c>
      <c r="T65" s="25"/>
      <c r="U65" s="21"/>
      <c r="V65" s="22" t="e">
        <f t="shared" si="17"/>
        <v>#REF!</v>
      </c>
      <c r="W65" s="36"/>
      <c r="X65" s="36"/>
      <c r="Y65" s="36"/>
      <c r="AG65" s="1"/>
      <c r="AH65" s="103" t="e">
        <f t="shared" si="20"/>
        <v>#N/A</v>
      </c>
      <c r="AI65" s="43">
        <f t="shared" si="18"/>
        <v>45439</v>
      </c>
      <c r="AJ65" s="44">
        <f>IF(WEEKDAY(DATE(YEAR(AJ53),MONTH(AM65),DAY(1)))=2,DATE(YEAR(AJ53),MONTH(AM65),DAY(1))+28,IF(WEEKDAY(DATE(YEAR(AJ53),MONTH(AM65),DAY(1)))=1,DATE(YEAR(AJ53),MONTH(AM65),DAY(1))+29,IF(WEEKDAY(DATE(YEAR(AJ53),MONTH(AM65),DAY(1)))=7,DATE(YEAR(AJ53),MONTH(AM65),DAY(1))+(36-WEEKDAY(DATE(YEAR(AJ53),MONTH(AM65),DAY(1)),2)),IF(WEEKDAY(DATE(YEAR(AJ53),MONTH(AM65),DAY(1)))=6,DATE(YEAR(AJ53),MONTH(AM65),DAY(1))+(36-7-WEEKDAY(DATE(YEAR(AJ53),MONTH(AM65),DAY(1)),2)),DATE(YEAR(AJ53),MONTH(AM65),DAY(1))+(29-WEEKDAY(DATE(YEAR(AJ53),MONTH(AM65),DAY(1)),2))))))</f>
        <v>45439</v>
      </c>
      <c r="AK65" s="45" t="s">
        <v>45</v>
      </c>
      <c r="AL65" s="46">
        <f t="shared" si="19"/>
        <v>2</v>
      </c>
      <c r="AM65" s="47">
        <v>37390</v>
      </c>
      <c r="AN65" s="45"/>
      <c r="AO65" s="48"/>
      <c r="AP65" s="111">
        <v>2018</v>
      </c>
      <c r="AQ65" s="113">
        <v>43191</v>
      </c>
      <c r="AV65" s="49" t="e">
        <f ca="1">IF($C$2="",IF(MONTH(TODAY())&gt;10,DATE(YEAR(TODAY())+1,MONTH(1),DAY(1)),DATE(YEAR(TODAY()),MONTH(1),DAY(1))),DATE(YEAR(#REF!),1,1))</f>
        <v>#REF!</v>
      </c>
      <c r="AW65" s="48"/>
    </row>
    <row r="66" spans="1:49" ht="24.75" customHeight="1" hidden="1">
      <c r="A66" s="1"/>
      <c r="B66" s="36"/>
      <c r="C66" s="36"/>
      <c r="D66" s="36"/>
      <c r="E66" s="25">
        <f>E65+1</f>
        <v>55</v>
      </c>
      <c r="F66" s="25"/>
      <c r="G66" s="21"/>
      <c r="H66" s="22" t="e">
        <f t="shared" si="15"/>
        <v>#REF!</v>
      </c>
      <c r="I66" s="36"/>
      <c r="J66" s="36"/>
      <c r="K66" s="36"/>
      <c r="L66" s="25">
        <f>L65+1</f>
        <v>55</v>
      </c>
      <c r="M66" s="25"/>
      <c r="N66" s="21"/>
      <c r="O66" s="22" t="e">
        <f t="shared" si="16"/>
        <v>#REF!</v>
      </c>
      <c r="P66" s="36"/>
      <c r="Q66" s="36"/>
      <c r="R66" s="36"/>
      <c r="S66" s="25">
        <f>S65+1</f>
        <v>55</v>
      </c>
      <c r="T66" s="25"/>
      <c r="U66" s="21"/>
      <c r="V66" s="22" t="e">
        <f t="shared" si="17"/>
        <v>#REF!</v>
      </c>
      <c r="W66" s="36"/>
      <c r="X66" s="36"/>
      <c r="Y66" s="36"/>
      <c r="AG66" s="1"/>
      <c r="AH66" s="103" t="e">
        <f t="shared" si="20"/>
        <v>#N/A</v>
      </c>
      <c r="AI66" s="43">
        <f t="shared" si="18"/>
        <v>45453</v>
      </c>
      <c r="AJ66" s="44">
        <f>IF(WEEKDAY(DATE(YEAR(AJ53),MONTH(AM66),DAY(1)))=1,DATE(YEAR(AJ53),MONTH(AM66),DAY(1))+14,IF(OR(WEEKDAY(DATE(YEAR(AJ53),MONTH(AM66),DAY(1)))=2,WEEKDAY(DATE(YEAR(AJ53),MONTH(AM66),DAY(1)))=3,WEEKDAY(DATE(YEAR(AJ53),MONTH(AM66),DAY(1)))=4,WEEKDAY(DATE(YEAR(AJ53),MONTH(AM66),DAY(1)))=5,WEEKDAY(DATE(YEAR(AJ53),MONTH(AM66),DAY(1)))=6,WEEKDAY(DATE(YEAR(AJ53),MONTH(AM66),DAY(1)))=7),DATE(YEAR(AJ53),MONTH(AM66),DAY(1)))+(22-WEEKDAY(DATE(YEAR(AJ53),MONTH(AM66),DAY(1)),1)))</f>
        <v>45459</v>
      </c>
      <c r="AK66" s="45" t="s">
        <v>46</v>
      </c>
      <c r="AL66" s="46">
        <f t="shared" si="19"/>
        <v>1</v>
      </c>
      <c r="AM66" s="47">
        <v>37056</v>
      </c>
      <c r="AN66" s="45"/>
      <c r="AO66" s="48"/>
      <c r="AP66" s="111">
        <v>2019</v>
      </c>
      <c r="AQ66" s="113">
        <v>43576</v>
      </c>
      <c r="AV66" s="49"/>
      <c r="AW66" s="48"/>
    </row>
    <row r="67" spans="1:49" ht="14.25" customHeight="1" hidden="1">
      <c r="A67" s="1"/>
      <c r="B67" s="36"/>
      <c r="C67" s="36"/>
      <c r="D67" s="36"/>
      <c r="E67" s="1"/>
      <c r="F67" s="25"/>
      <c r="G67" s="38"/>
      <c r="H67" s="39" t="e">
        <f t="shared" si="15"/>
        <v>#REF!</v>
      </c>
      <c r="I67" s="36"/>
      <c r="J67" s="36"/>
      <c r="K67" s="36"/>
      <c r="L67" s="1"/>
      <c r="M67" s="25"/>
      <c r="N67" s="38"/>
      <c r="O67" s="39" t="e">
        <f t="shared" si="16"/>
        <v>#REF!</v>
      </c>
      <c r="P67" s="36"/>
      <c r="Q67" s="36"/>
      <c r="R67" s="36"/>
      <c r="S67" s="1"/>
      <c r="T67" s="25"/>
      <c r="U67" s="38"/>
      <c r="V67" s="39" t="e">
        <f t="shared" si="17"/>
        <v>#REF!</v>
      </c>
      <c r="W67" s="36"/>
      <c r="X67" s="36"/>
      <c r="Y67" s="36"/>
      <c r="AG67" s="1"/>
      <c r="AH67" s="103" t="e">
        <f t="shared" si="20"/>
        <v>#N/A</v>
      </c>
      <c r="AI67" s="43">
        <f t="shared" si="18"/>
        <v>45474</v>
      </c>
      <c r="AJ67" s="44">
        <f>AM67</f>
        <v>45477</v>
      </c>
      <c r="AK67" s="45" t="s">
        <v>47</v>
      </c>
      <c r="AL67" s="46">
        <f t="shared" si="19"/>
        <v>5</v>
      </c>
      <c r="AM67" s="47">
        <v>45477</v>
      </c>
      <c r="AN67" s="45"/>
      <c r="AO67" s="48"/>
      <c r="AP67" s="111">
        <v>2020</v>
      </c>
      <c r="AQ67" s="113">
        <v>43933</v>
      </c>
      <c r="AV67" s="49"/>
      <c r="AW67" s="48"/>
    </row>
    <row r="68" spans="1:49" ht="15" customHeight="1" hidden="1">
      <c r="A68" s="1"/>
      <c r="B68" s="36"/>
      <c r="C68" s="36"/>
      <c r="D68" s="36"/>
      <c r="E68" s="1"/>
      <c r="F68" s="25"/>
      <c r="G68" s="40"/>
      <c r="H68" s="36" t="e">
        <f t="shared" si="15"/>
        <v>#REF!</v>
      </c>
      <c r="I68" s="36"/>
      <c r="J68" s="36"/>
      <c r="K68" s="36"/>
      <c r="L68" s="1"/>
      <c r="M68" s="25"/>
      <c r="N68" s="40"/>
      <c r="O68" s="36" t="e">
        <f t="shared" si="16"/>
        <v>#REF!</v>
      </c>
      <c r="P68" s="36"/>
      <c r="Q68" s="36"/>
      <c r="R68" s="36"/>
      <c r="S68" s="1"/>
      <c r="T68" s="25"/>
      <c r="U68" s="40"/>
      <c r="V68" s="36" t="e">
        <f t="shared" si="17"/>
        <v>#REF!</v>
      </c>
      <c r="W68" s="36"/>
      <c r="X68" s="36"/>
      <c r="Y68" s="36"/>
      <c r="Z68" s="41"/>
      <c r="AA68" s="41"/>
      <c r="AB68" s="41"/>
      <c r="AC68" s="41"/>
      <c r="AD68" s="41"/>
      <c r="AE68" s="41"/>
      <c r="AF68" s="41"/>
      <c r="AG68" s="1"/>
      <c r="AH68" s="103" t="e">
        <f t="shared" si="20"/>
        <v>#N/A</v>
      </c>
      <c r="AI68" s="50">
        <f>IF(DAY(AO68)=1,DATE(YEAR(AO68),MONTH(AO68),DAY(1)),IF(WEEKDAY(AO68)=1,AO68-6,IF(WEEKDAY(AO68)=7,AO68-5,IF(WEEKDAY(AO68)=6,AO68-4,IF(WEEKDAY(AO68)=5,AO68-3,IF(WEEKDAY(AO68)=4,AO68-2,IF(WEEKDAY(AO68)=3,AO68-1,AO64)))))))</f>
        <v>45173</v>
      </c>
      <c r="AJ68" s="105">
        <f>AI68</f>
        <v>45173</v>
      </c>
      <c r="AK68" s="45" t="s">
        <v>48</v>
      </c>
      <c r="AL68" s="46" t="e">
        <f>IF(AO64="","",WEEKDAY(AO64))</f>
        <v>#REF!</v>
      </c>
      <c r="AM68" s="47" t="e">
        <f ca="1">IF(TODAY()&gt;DATE(YEAR(#REF!),9,6),DATE(YEAR(#REF!)+1,9,6),DATE(YEAR(#REF!),9,6))</f>
        <v>#REF!</v>
      </c>
      <c r="AN68" s="49" t="e">
        <f ca="1">IF($C$2="",IF(MONTH(TODAY())&gt;9,DATE(YEAR(TODAY())+1,MONTH(1),DAY(1)),DATE(YEAR(TODAY()),MONTH(1),DAY(1))),DATE(YEAR(#REF!),1,1))</f>
        <v>#REF!</v>
      </c>
      <c r="AO68" s="117">
        <f>DATE(YEAR($B$1),9,6)</f>
        <v>45175</v>
      </c>
      <c r="AP68" s="111">
        <v>2021</v>
      </c>
      <c r="AQ68" s="113">
        <v>44290</v>
      </c>
      <c r="AV68" s="49"/>
      <c r="AW68" s="48"/>
    </row>
    <row r="69" spans="1:49" ht="15" customHeight="1" hidden="1">
      <c r="A69" s="1"/>
      <c r="B69" s="36"/>
      <c r="C69" s="36"/>
      <c r="D69" s="36"/>
      <c r="E69" s="1"/>
      <c r="F69" s="25"/>
      <c r="G69" s="40"/>
      <c r="H69" s="36" t="e">
        <f t="shared" si="15"/>
        <v>#REF!</v>
      </c>
      <c r="I69" s="36"/>
      <c r="J69" s="36"/>
      <c r="K69" s="36"/>
      <c r="L69" s="1"/>
      <c r="M69" s="25"/>
      <c r="N69" s="40"/>
      <c r="O69" s="36" t="e">
        <f t="shared" si="16"/>
        <v>#REF!</v>
      </c>
      <c r="P69" s="36"/>
      <c r="Q69" s="36"/>
      <c r="R69" s="36"/>
      <c r="S69" s="1"/>
      <c r="T69" s="25"/>
      <c r="U69" s="40"/>
      <c r="V69" s="36" t="e">
        <f t="shared" si="17"/>
        <v>#REF!</v>
      </c>
      <c r="W69" s="36"/>
      <c r="X69" s="36"/>
      <c r="Y69" s="36"/>
      <c r="Z69" s="41"/>
      <c r="AA69" s="41"/>
      <c r="AB69" s="41"/>
      <c r="AC69" s="41"/>
      <c r="AD69" s="41"/>
      <c r="AE69" s="41"/>
      <c r="AF69" s="41"/>
      <c r="AG69" s="1"/>
      <c r="AH69" s="103" t="e">
        <f t="shared" si="20"/>
        <v>#REF!</v>
      </c>
      <c r="AI69" s="43" t="e">
        <f aca="true" t="shared" si="21" ref="AI69:AI79">IF(DAY(AJ69)=1,DATE(YEAR(AJ69),MONTH(AJ69),DAY(1)),IF(WEEKDAY(AJ69)=1,AJ69-6,IF(WEEKDAY(AJ69)=7,AJ69-5,IF(WEEKDAY(AJ69)=6,AJ69-4,IF(WEEKDAY(AJ69)=5,AJ69-3,IF(WEEKDAY(AJ69)=4,AJ69-2,IF(WEEKDAY(AJ69)=3,AJ69-1,AJ69)))))))</f>
        <v>#REF!</v>
      </c>
      <c r="AJ69" s="44" t="e">
        <f>IF(WEEKDAY(DATE(YEAR(AN69),MONTH(AM69)+1,DAY(1)))=2,DATE(YEAR(AN69),MONTH(AM69)+1,DAY(1))+7,IF(OR(WEEKDAY(DATE(YEAR(AN69),MONTH(AM69)+1,DAY(1)))=5,WEEKDAY(DATE(YEAR(AN69),MONTH(AM69)+1,DAY(1)))=3,WEEKDAY(DATE(YEAR(AN69),MONTH(AM69)+1,DAY(1)))=4,WEEKDAY(DATE(YEAR(AN69),MONTH(AM69)+1,DAY(1)))=1,WEEKDAY(DATE(YEAR(AN69),MONTH(AM69)+1,DAY(1)))=6,WEEKDAY(DATE(YEAR(AN69),MONTH(AM69)+1,DAY(1)))=7),DATE(YEAR(AN69),MONTH(AM69)+1,DAY(1)))+(15-WEEKDAY(DATE(YEAR(AN69),MONTH(AM69)+1,DAY(1)),2)))</f>
        <v>#REF!</v>
      </c>
      <c r="AK69" s="45" t="s">
        <v>49</v>
      </c>
      <c r="AL69" s="46" t="e">
        <f aca="true" t="shared" si="22" ref="AL69:AL79">IF(AJ69="","",WEEKDAY(AJ69))</f>
        <v>#REF!</v>
      </c>
      <c r="AM69" s="47">
        <v>37149</v>
      </c>
      <c r="AN69" s="49" t="e">
        <f ca="1">IF($C$2="",IF(MONTH(TODAY())&gt;10,DATE(YEAR(TODAY())+1,MONTH(1),DAY(1)),DATE(YEAR(TODAY()),MONTH(1),DAY(1))),DATE(YEAR(#REF!),1,1))</f>
        <v>#REF!</v>
      </c>
      <c r="AO69" s="48"/>
      <c r="AP69" s="111">
        <v>2022</v>
      </c>
      <c r="AQ69" s="113">
        <v>44668</v>
      </c>
      <c r="AV69" s="49"/>
      <c r="AW69" s="48"/>
    </row>
    <row r="70" spans="1:49" ht="24.75" customHeight="1" hidden="1">
      <c r="A70" s="1"/>
      <c r="B70" s="36"/>
      <c r="C70" s="36"/>
      <c r="D70" s="36"/>
      <c r="E70" s="25">
        <f>E100+1</f>
        <v>49</v>
      </c>
      <c r="F70" s="25"/>
      <c r="G70" s="21"/>
      <c r="H70" s="22" t="e">
        <f>G70-#REF!</f>
        <v>#REF!</v>
      </c>
      <c r="I70" s="36"/>
      <c r="J70" s="36"/>
      <c r="K70" s="36"/>
      <c r="L70" s="25">
        <f>L100+1</f>
        <v>49</v>
      </c>
      <c r="M70" s="25"/>
      <c r="N70" s="21"/>
      <c r="O70" s="22" t="e">
        <f>N70-#REF!</f>
        <v>#REF!</v>
      </c>
      <c r="P70" s="36"/>
      <c r="Q70" s="36"/>
      <c r="R70" s="36"/>
      <c r="S70" s="25">
        <f>S100+1</f>
        <v>49</v>
      </c>
      <c r="T70" s="25"/>
      <c r="U70" s="21"/>
      <c r="V70" s="22" t="e">
        <f>U70-#REF!</f>
        <v>#REF!</v>
      </c>
      <c r="W70" s="36"/>
      <c r="X70" s="36"/>
      <c r="Y70" s="36"/>
      <c r="AG70" s="1"/>
      <c r="AH70" s="103" t="e">
        <f t="shared" si="20"/>
        <v>#N/A</v>
      </c>
      <c r="AI70" s="43">
        <f t="shared" si="21"/>
        <v>45586</v>
      </c>
      <c r="AJ70" s="44">
        <f>IF(WEEKDAY(AM70)=5,AM70-4,IF(WEEKDAY(AM70)=2,AM70-1,IF(WEEKDAY(AM70)=3,AM70-2,IF(WEEKDAY(AM70)=4,AM70-3,IF(WEEKDAY(AM70)=6,AM70-5,IF(WEEKDAY(AM70)=7,AM70-6,AM70))))))</f>
        <v>45592</v>
      </c>
      <c r="AK70" s="45" t="s">
        <v>50</v>
      </c>
      <c r="AL70" s="46">
        <f t="shared" si="22"/>
        <v>1</v>
      </c>
      <c r="AM70" s="104">
        <v>45597</v>
      </c>
      <c r="AN70" s="49"/>
      <c r="AO70" s="48"/>
      <c r="AP70" s="111">
        <v>2023</v>
      </c>
      <c r="AQ70" s="113">
        <v>45025</v>
      </c>
      <c r="AV70" s="49"/>
      <c r="AW70" s="48"/>
    </row>
    <row r="71" spans="1:49" ht="15" customHeight="1" hidden="1">
      <c r="A71" s="1"/>
      <c r="B71" s="36"/>
      <c r="C71" s="36"/>
      <c r="D71" s="36"/>
      <c r="E71" s="1"/>
      <c r="F71" s="1"/>
      <c r="G71" s="40"/>
      <c r="H71" s="36" t="e">
        <f t="shared" si="15"/>
        <v>#REF!</v>
      </c>
      <c r="I71" s="36"/>
      <c r="J71" s="36"/>
      <c r="K71" s="36"/>
      <c r="L71" s="1"/>
      <c r="M71" s="1"/>
      <c r="N71" s="40"/>
      <c r="O71" s="36" t="e">
        <f t="shared" si="16"/>
        <v>#REF!</v>
      </c>
      <c r="P71" s="36"/>
      <c r="Q71" s="36"/>
      <c r="R71" s="36"/>
      <c r="S71" s="1"/>
      <c r="T71" s="1"/>
      <c r="U71" s="40"/>
      <c r="V71" s="36" t="e">
        <f t="shared" si="17"/>
        <v>#REF!</v>
      </c>
      <c r="W71" s="36"/>
      <c r="X71" s="36"/>
      <c r="Y71" s="36"/>
      <c r="Z71" s="41"/>
      <c r="AA71" s="41"/>
      <c r="AB71" s="41"/>
      <c r="AC71" s="41"/>
      <c r="AD71" s="41"/>
      <c r="AE71" s="41"/>
      <c r="AF71" s="41"/>
      <c r="AG71" s="1"/>
      <c r="AH71" s="103" t="e">
        <f t="shared" si="20"/>
        <v>#N/A</v>
      </c>
      <c r="AI71" s="43">
        <f t="shared" si="21"/>
        <v>45593</v>
      </c>
      <c r="AJ71" s="50">
        <f ca="1">IF(MONTH(TODAY())&gt;10,DATE(YEAR(TODAY())+1,10,31),DATE(YEAR(TODAY()),10,31))</f>
        <v>45596</v>
      </c>
      <c r="AK71" s="45" t="s">
        <v>51</v>
      </c>
      <c r="AL71" s="46">
        <f t="shared" si="22"/>
        <v>5</v>
      </c>
      <c r="AM71" s="47" t="e">
        <f ca="1">IF(TODAY()&gt;DATE(YEAR(TODAY()),10,31),DATE(YEAR(#REF!)+1,10,31),DATE(YEAR(#REF!),10,31))</f>
        <v>#REF!</v>
      </c>
      <c r="AN71" s="49"/>
      <c r="AO71" s="48"/>
      <c r="AP71" s="111">
        <v>2024</v>
      </c>
      <c r="AQ71" s="113">
        <v>45382</v>
      </c>
      <c r="AV71" s="49"/>
      <c r="AW71" s="48"/>
    </row>
    <row r="72" spans="1:49" ht="15" customHeight="1" hidden="1">
      <c r="A72" s="1"/>
      <c r="B72" s="36"/>
      <c r="C72" s="36"/>
      <c r="D72" s="36"/>
      <c r="E72" s="1"/>
      <c r="F72" s="1"/>
      <c r="G72" s="40"/>
      <c r="H72" s="36" t="e">
        <f t="shared" si="15"/>
        <v>#REF!</v>
      </c>
      <c r="I72" s="36"/>
      <c r="J72" s="36"/>
      <c r="K72" s="36"/>
      <c r="L72" s="1"/>
      <c r="M72" s="1"/>
      <c r="N72" s="40"/>
      <c r="O72" s="36" t="e">
        <f t="shared" si="16"/>
        <v>#REF!</v>
      </c>
      <c r="P72" s="36"/>
      <c r="Q72" s="36"/>
      <c r="R72" s="36"/>
      <c r="S72" s="1"/>
      <c r="T72" s="1"/>
      <c r="U72" s="40"/>
      <c r="V72" s="36" t="e">
        <f t="shared" si="17"/>
        <v>#REF!</v>
      </c>
      <c r="W72" s="36"/>
      <c r="X72" s="36"/>
      <c r="Y72" s="36"/>
      <c r="Z72" s="41"/>
      <c r="AA72" s="41"/>
      <c r="AB72" s="41"/>
      <c r="AC72" s="41"/>
      <c r="AD72" s="41"/>
      <c r="AE72" s="41"/>
      <c r="AF72" s="41"/>
      <c r="AG72" s="1"/>
      <c r="AH72" s="106" t="e">
        <f t="shared" si="20"/>
        <v>#N/A</v>
      </c>
      <c r="AI72" s="43">
        <f t="shared" si="21"/>
        <v>37571</v>
      </c>
      <c r="AJ72" s="44">
        <v>37571</v>
      </c>
      <c r="AK72" s="45" t="s">
        <v>52</v>
      </c>
      <c r="AL72" s="46">
        <f t="shared" si="22"/>
        <v>2</v>
      </c>
      <c r="AM72" s="49"/>
      <c r="AN72" s="49"/>
      <c r="AO72" s="48"/>
      <c r="AP72" s="111">
        <v>2025</v>
      </c>
      <c r="AQ72" s="114">
        <v>45767</v>
      </c>
      <c r="AV72" s="49"/>
      <c r="AW72" s="48"/>
    </row>
    <row r="73" spans="1:49" ht="15" customHeight="1" hidden="1">
      <c r="A73" s="1"/>
      <c r="B73" s="36"/>
      <c r="C73" s="36"/>
      <c r="D73" s="36"/>
      <c r="E73" s="1"/>
      <c r="F73" s="1"/>
      <c r="G73" s="40"/>
      <c r="H73" s="36" t="e">
        <f t="shared" si="15"/>
        <v>#REF!</v>
      </c>
      <c r="I73" s="36"/>
      <c r="J73" s="36"/>
      <c r="K73" s="36"/>
      <c r="L73" s="1"/>
      <c r="M73" s="1"/>
      <c r="N73" s="40"/>
      <c r="O73" s="36" t="e">
        <f t="shared" si="16"/>
        <v>#REF!</v>
      </c>
      <c r="P73" s="36"/>
      <c r="Q73" s="36"/>
      <c r="R73" s="36"/>
      <c r="S73" s="1"/>
      <c r="T73" s="1"/>
      <c r="U73" s="40"/>
      <c r="V73" s="36" t="e">
        <f t="shared" si="17"/>
        <v>#REF!</v>
      </c>
      <c r="W73" s="36"/>
      <c r="X73" s="36"/>
      <c r="Y73" s="36"/>
      <c r="Z73" s="41"/>
      <c r="AA73" s="41"/>
      <c r="AB73" s="41"/>
      <c r="AC73" s="41"/>
      <c r="AD73" s="41"/>
      <c r="AE73" s="41"/>
      <c r="AF73" s="41"/>
      <c r="AG73" s="1"/>
      <c r="AH73" s="103" t="e">
        <f t="shared" si="20"/>
        <v>#N/A</v>
      </c>
      <c r="AI73" s="43">
        <f t="shared" si="21"/>
        <v>45607</v>
      </c>
      <c r="AJ73" s="44">
        <f ca="1">IF(OR(YEAR(TODAY())=2006,$C$2=2006),#REF!,IF(TODAY()&gt;DATE(YEAR(TODAY()),MONTH(AM73),DAY(AM73)),DATE(YEAR(TODAY())+1,MONTH(AM73),DAY(AM73)),DATE(YEAR(TODAY()),MONTH(AM73),DAY(AM73))))</f>
        <v>45607</v>
      </c>
      <c r="AK73" s="45" t="s">
        <v>53</v>
      </c>
      <c r="AL73" s="46">
        <f t="shared" si="22"/>
        <v>2</v>
      </c>
      <c r="AM73" s="47">
        <v>37571</v>
      </c>
      <c r="AN73" s="49"/>
      <c r="AO73" s="48"/>
      <c r="AP73" s="111">
        <v>2026</v>
      </c>
      <c r="AQ73" s="113">
        <v>46117</v>
      </c>
      <c r="AV73" s="49"/>
      <c r="AW73" s="48"/>
    </row>
    <row r="74" spans="1:49" ht="15" customHeight="1" hidden="1">
      <c r="A74" s="1"/>
      <c r="B74" s="36"/>
      <c r="C74" s="36"/>
      <c r="D74" s="36"/>
      <c r="E74" s="1"/>
      <c r="F74" s="1"/>
      <c r="G74" s="40"/>
      <c r="H74" s="36" t="e">
        <f t="shared" si="15"/>
        <v>#REF!</v>
      </c>
      <c r="I74" s="36"/>
      <c r="J74" s="36"/>
      <c r="K74" s="36"/>
      <c r="L74" s="1"/>
      <c r="M74" s="1"/>
      <c r="N74" s="40"/>
      <c r="O74" s="36" t="e">
        <f t="shared" si="16"/>
        <v>#REF!</v>
      </c>
      <c r="P74" s="36"/>
      <c r="Q74" s="36"/>
      <c r="R74" s="36"/>
      <c r="S74" s="1"/>
      <c r="T74" s="1"/>
      <c r="U74" s="40"/>
      <c r="V74" s="36" t="e">
        <f t="shared" si="17"/>
        <v>#REF!</v>
      </c>
      <c r="W74" s="36"/>
      <c r="X74" s="36"/>
      <c r="Y74" s="36"/>
      <c r="Z74" s="41"/>
      <c r="AA74" s="41"/>
      <c r="AB74" s="41"/>
      <c r="AC74" s="41"/>
      <c r="AD74" s="41"/>
      <c r="AE74" s="41"/>
      <c r="AF74" s="41"/>
      <c r="AG74" s="1"/>
      <c r="AH74" s="103" t="e">
        <f t="shared" si="20"/>
        <v>#N/A</v>
      </c>
      <c r="AI74" s="43">
        <f t="shared" si="21"/>
        <v>45250</v>
      </c>
      <c r="AJ74" s="44">
        <f>IF(WEEKDAY(AM74)=1,AM74+4,IF(WEEKDAY(AM74)=2,AM74+3,IF(WEEKDAY(AM74)=3,AM74+2,IF(WEEKDAY(AM74)=4,AM74+1,IF(WEEKDAY(AM74)=6,AM74-1,IF(WEEKDAY(AM74)=7,AM74-2,AM74))))))</f>
        <v>45253</v>
      </c>
      <c r="AK74" s="45" t="s">
        <v>54</v>
      </c>
      <c r="AL74" s="46">
        <f t="shared" si="22"/>
        <v>5</v>
      </c>
      <c r="AM74" s="47">
        <f ca="1">IF(TODAY()&lt;=DATE(YEAR(TODAY()),MONTH(AM73),DAY(AM73))+19,DATE(YEAR(TODAY()),MONTH(AJ73)+1,DAY(1))-7,DATE(YEAR(TODAY())+1,MONTH(AJ73)+1,DAY(1))-7)</f>
        <v>45254</v>
      </c>
      <c r="AN74" s="49"/>
      <c r="AO74" s="48"/>
      <c r="AP74" s="111">
        <v>2027</v>
      </c>
      <c r="AQ74" s="113">
        <v>46474</v>
      </c>
      <c r="AV74" s="49"/>
      <c r="AW74" s="48"/>
    </row>
    <row r="75" spans="1:49" ht="15" customHeight="1" hidden="1">
      <c r="A75" s="1"/>
      <c r="B75" s="36"/>
      <c r="C75" s="36"/>
      <c r="D75" s="36"/>
      <c r="E75" s="1"/>
      <c r="F75" s="1"/>
      <c r="G75" s="40"/>
      <c r="H75" s="36" t="e">
        <f t="shared" si="15"/>
        <v>#REF!</v>
      </c>
      <c r="I75" s="36"/>
      <c r="J75" s="36"/>
      <c r="K75" s="36"/>
      <c r="L75" s="1"/>
      <c r="M75" s="1"/>
      <c r="N75" s="40"/>
      <c r="O75" s="36" t="e">
        <f t="shared" si="16"/>
        <v>#REF!</v>
      </c>
      <c r="P75" s="36"/>
      <c r="Q75" s="36"/>
      <c r="R75" s="36"/>
      <c r="S75" s="1"/>
      <c r="T75" s="1"/>
      <c r="U75" s="40"/>
      <c r="V75" s="36" t="e">
        <f t="shared" si="17"/>
        <v>#REF!</v>
      </c>
      <c r="W75" s="36"/>
      <c r="X75" s="36"/>
      <c r="Y75" s="36"/>
      <c r="Z75" s="41"/>
      <c r="AA75" s="41"/>
      <c r="AB75" s="41"/>
      <c r="AC75" s="41"/>
      <c r="AD75" s="41"/>
      <c r="AE75" s="41"/>
      <c r="AF75" s="41"/>
      <c r="AG75" s="1"/>
      <c r="AH75" s="103" t="e">
        <f t="shared" si="20"/>
        <v>#N/A</v>
      </c>
      <c r="AI75" s="43">
        <f t="shared" si="21"/>
        <v>45285</v>
      </c>
      <c r="AJ75" s="44">
        <f ca="1">IF($C$2="",IF(TODAY()&gt;DATE(YEAR(TODAY()),MONTH(AM75),DAY(AM75)),DATE(YEAR(TODAY())+1,MONTH(AM75),DAY(AM75)),DATE(YEAR(TODAY()),MONTH(AM75),DAY(AM75))),DATE(YEAR(TODAY()),12,25))</f>
        <v>45285</v>
      </c>
      <c r="AK75" s="45" t="s">
        <v>55</v>
      </c>
      <c r="AL75" s="46">
        <f t="shared" si="22"/>
        <v>2</v>
      </c>
      <c r="AM75" s="47">
        <v>37250</v>
      </c>
      <c r="AN75" s="49"/>
      <c r="AO75" s="48"/>
      <c r="AP75" s="111">
        <v>2028</v>
      </c>
      <c r="AQ75" s="113">
        <v>46859</v>
      </c>
      <c r="AV75" s="49"/>
      <c r="AW75" s="48"/>
    </row>
    <row r="76" spans="1:49" ht="15" customHeight="1" hidden="1">
      <c r="A76" s="1"/>
      <c r="B76" s="36"/>
      <c r="C76" s="36"/>
      <c r="D76" s="36"/>
      <c r="E76" s="1"/>
      <c r="F76" s="1"/>
      <c r="G76" s="40"/>
      <c r="H76" s="36" t="e">
        <f t="shared" si="15"/>
        <v>#REF!</v>
      </c>
      <c r="I76" s="36"/>
      <c r="J76" s="36"/>
      <c r="K76" s="36"/>
      <c r="L76" s="1"/>
      <c r="M76" s="1"/>
      <c r="N76" s="40"/>
      <c r="O76" s="36" t="e">
        <f t="shared" si="16"/>
        <v>#REF!</v>
      </c>
      <c r="P76" s="36"/>
      <c r="Q76" s="36"/>
      <c r="R76" s="36"/>
      <c r="S76" s="1"/>
      <c r="T76" s="1"/>
      <c r="U76" s="40"/>
      <c r="V76" s="36" t="e">
        <f t="shared" si="17"/>
        <v>#REF!</v>
      </c>
      <c r="W76" s="36"/>
      <c r="X76" s="36"/>
      <c r="Y76" s="36"/>
      <c r="Z76" s="41"/>
      <c r="AA76" s="41"/>
      <c r="AB76" s="41"/>
      <c r="AC76" s="41"/>
      <c r="AD76" s="41"/>
      <c r="AE76" s="41"/>
      <c r="AF76" s="41"/>
      <c r="AG76" s="1"/>
      <c r="AH76" s="103" t="e">
        <f t="shared" si="20"/>
        <v>#N/A</v>
      </c>
      <c r="AI76" s="43">
        <f t="shared" si="21"/>
        <v>45285</v>
      </c>
      <c r="AJ76" s="44">
        <f ca="1">IF($C$2="",IF(TODAY()&gt;DATE(YEAR(TODAY()),MONTH(AM76),DAY(AM76)),DATE(YEAR(TODAY())+1,MONTH(AM76),DAY(AM76)),DATE(YEAR(TODAY()),MONTH(AM76),DAY(AM76))),DATE(YEAR(TODAY()),12,31))</f>
        <v>45291</v>
      </c>
      <c r="AK76" s="45" t="s">
        <v>56</v>
      </c>
      <c r="AL76" s="46">
        <f t="shared" si="22"/>
        <v>1</v>
      </c>
      <c r="AM76" s="47">
        <v>37256</v>
      </c>
      <c r="AN76" s="49"/>
      <c r="AO76" s="48"/>
      <c r="AP76" s="111">
        <v>2029</v>
      </c>
      <c r="AQ76" s="113">
        <v>47209</v>
      </c>
      <c r="AV76" s="49"/>
      <c r="AW76" s="48"/>
    </row>
    <row r="77" spans="1:43" ht="15" customHeight="1" hidden="1">
      <c r="A77" s="1"/>
      <c r="B77" s="36"/>
      <c r="C77" s="36"/>
      <c r="D77" s="36"/>
      <c r="E77" s="1"/>
      <c r="F77" s="1"/>
      <c r="G77" s="40"/>
      <c r="H77" s="36" t="e">
        <f t="shared" si="15"/>
        <v>#REF!</v>
      </c>
      <c r="I77" s="36"/>
      <c r="J77" s="36"/>
      <c r="K77" s="36"/>
      <c r="L77" s="1"/>
      <c r="M77" s="1"/>
      <c r="N77" s="40"/>
      <c r="O77" s="36" t="e">
        <f t="shared" si="16"/>
        <v>#REF!</v>
      </c>
      <c r="P77" s="36"/>
      <c r="Q77" s="36"/>
      <c r="R77" s="36"/>
      <c r="S77" s="1"/>
      <c r="T77" s="1"/>
      <c r="U77" s="40"/>
      <c r="V77" s="36" t="e">
        <f t="shared" si="17"/>
        <v>#REF!</v>
      </c>
      <c r="W77" s="36"/>
      <c r="X77" s="36"/>
      <c r="Y77" s="36"/>
      <c r="Z77" s="41"/>
      <c r="AA77" s="41"/>
      <c r="AB77" s="41"/>
      <c r="AC77" s="41"/>
      <c r="AD77" s="41"/>
      <c r="AE77" s="41"/>
      <c r="AF77" s="41"/>
      <c r="AG77" s="1"/>
      <c r="AH77" s="103" t="e">
        <f t="shared" si="20"/>
        <v>#N/A</v>
      </c>
      <c r="AI77" s="43">
        <f t="shared" si="21"/>
        <v>45019</v>
      </c>
      <c r="AJ77" s="44">
        <f>AJ78-2</f>
        <v>45023</v>
      </c>
      <c r="AK77" s="45" t="s">
        <v>39</v>
      </c>
      <c r="AL77" s="46">
        <f t="shared" si="22"/>
        <v>6</v>
      </c>
      <c r="AM77" s="49"/>
      <c r="AN77" s="49"/>
      <c r="AP77" s="111">
        <v>2030</v>
      </c>
      <c r="AQ77" s="113">
        <v>47594</v>
      </c>
    </row>
    <row r="78" spans="1:43" ht="15" customHeight="1" hidden="1">
      <c r="A78" s="1"/>
      <c r="B78" s="36"/>
      <c r="C78" s="36"/>
      <c r="D78" s="36"/>
      <c r="E78" s="1"/>
      <c r="F78" s="1"/>
      <c r="G78" s="40"/>
      <c r="H78" s="36" t="e">
        <f t="shared" si="15"/>
        <v>#REF!</v>
      </c>
      <c r="I78" s="36"/>
      <c r="J78" s="36"/>
      <c r="K78" s="36"/>
      <c r="L78" s="1"/>
      <c r="M78" s="1"/>
      <c r="N78" s="40"/>
      <c r="O78" s="36" t="e">
        <f t="shared" si="16"/>
        <v>#REF!</v>
      </c>
      <c r="P78" s="36"/>
      <c r="Q78" s="36"/>
      <c r="R78" s="36"/>
      <c r="S78" s="1"/>
      <c r="T78" s="1"/>
      <c r="U78" s="40"/>
      <c r="V78" s="36" t="e">
        <f t="shared" si="17"/>
        <v>#REF!</v>
      </c>
      <c r="W78" s="36"/>
      <c r="X78" s="36"/>
      <c r="Y78" s="36"/>
      <c r="Z78" s="41"/>
      <c r="AA78" s="41"/>
      <c r="AB78" s="41"/>
      <c r="AC78" s="41"/>
      <c r="AD78" s="41"/>
      <c r="AE78" s="41"/>
      <c r="AF78" s="41"/>
      <c r="AG78" s="1"/>
      <c r="AH78" s="103" t="e">
        <f t="shared" si="20"/>
        <v>#N/A</v>
      </c>
      <c r="AI78" s="43">
        <f t="shared" si="21"/>
        <v>45019</v>
      </c>
      <c r="AJ78" s="115">
        <f>VLOOKUP(A1,AP53:AQ87,2)</f>
        <v>45025</v>
      </c>
      <c r="AK78" s="45" t="s">
        <v>57</v>
      </c>
      <c r="AL78" s="46">
        <f t="shared" si="22"/>
        <v>1</v>
      </c>
      <c r="AM78" s="49"/>
      <c r="AN78" s="49"/>
      <c r="AP78" s="111">
        <v>2031</v>
      </c>
      <c r="AQ78" s="113">
        <v>47951</v>
      </c>
    </row>
    <row r="79" spans="1:43" ht="15" customHeight="1" hidden="1">
      <c r="A79" s="1"/>
      <c r="B79" s="36"/>
      <c r="C79" s="36"/>
      <c r="D79" s="36"/>
      <c r="E79" s="1"/>
      <c r="F79" s="1"/>
      <c r="G79" s="40"/>
      <c r="H79" s="36" t="e">
        <f t="shared" si="15"/>
        <v>#REF!</v>
      </c>
      <c r="I79" s="36"/>
      <c r="J79" s="36"/>
      <c r="K79" s="36"/>
      <c r="L79" s="1"/>
      <c r="M79" s="1"/>
      <c r="N79" s="40"/>
      <c r="O79" s="36" t="e">
        <f t="shared" si="16"/>
        <v>#REF!</v>
      </c>
      <c r="P79" s="36"/>
      <c r="Q79" s="36"/>
      <c r="R79" s="36"/>
      <c r="S79" s="1"/>
      <c r="T79" s="1"/>
      <c r="U79" s="40"/>
      <c r="V79" s="36" t="e">
        <f t="shared" si="17"/>
        <v>#REF!</v>
      </c>
      <c r="W79" s="36"/>
      <c r="X79" s="36"/>
      <c r="Y79" s="36"/>
      <c r="Z79" s="41"/>
      <c r="AA79" s="41"/>
      <c r="AB79" s="41"/>
      <c r="AC79" s="41"/>
      <c r="AD79" s="41"/>
      <c r="AE79" s="41"/>
      <c r="AF79" s="41"/>
      <c r="AG79" s="1"/>
      <c r="AH79" s="103" t="e">
        <f t="shared" si="20"/>
        <v>#N/A</v>
      </c>
      <c r="AI79" s="43">
        <f t="shared" si="21"/>
        <v>45278</v>
      </c>
      <c r="AJ79" s="44">
        <f>AJ75-1</f>
        <v>45284</v>
      </c>
      <c r="AK79" s="45" t="s">
        <v>58</v>
      </c>
      <c r="AL79" s="46">
        <f t="shared" si="22"/>
        <v>1</v>
      </c>
      <c r="AM79" s="49"/>
      <c r="AN79" s="49"/>
      <c r="AP79" s="111">
        <v>2032</v>
      </c>
      <c r="AQ79" s="113">
        <v>48301</v>
      </c>
    </row>
    <row r="80" spans="1:43" ht="15" customHeight="1" hidden="1">
      <c r="A80" s="1"/>
      <c r="B80" s="36"/>
      <c r="C80" s="36"/>
      <c r="D80" s="36"/>
      <c r="E80" s="1"/>
      <c r="F80" s="1"/>
      <c r="G80" s="40"/>
      <c r="H80" s="36" t="e">
        <f t="shared" si="15"/>
        <v>#REF!</v>
      </c>
      <c r="I80" s="36"/>
      <c r="J80" s="36"/>
      <c r="K80" s="36"/>
      <c r="L80" s="1"/>
      <c r="M80" s="1"/>
      <c r="N80" s="40"/>
      <c r="O80" s="36" t="e">
        <f t="shared" si="16"/>
        <v>#REF!</v>
      </c>
      <c r="P80" s="36"/>
      <c r="Q80" s="36"/>
      <c r="R80" s="36"/>
      <c r="S80" s="1"/>
      <c r="T80" s="1"/>
      <c r="U80" s="40"/>
      <c r="V80" s="36" t="e">
        <f t="shared" si="17"/>
        <v>#REF!</v>
      </c>
      <c r="W80" s="36"/>
      <c r="X80" s="36"/>
      <c r="Y80" s="36"/>
      <c r="Z80" s="41"/>
      <c r="AA80" s="41"/>
      <c r="AB80" s="41"/>
      <c r="AC80" s="41"/>
      <c r="AD80" s="41"/>
      <c r="AE80" s="41"/>
      <c r="AF80" s="41"/>
      <c r="AG80" s="1"/>
      <c r="AH80" s="48" t="e">
        <f>LOOKUP(#REF!,$E$65021:$IU$65021,$E$65023:$IU$65023)</f>
        <v>#REF!</v>
      </c>
      <c r="AP80" s="111">
        <v>2033</v>
      </c>
      <c r="AQ80" s="113">
        <v>48686</v>
      </c>
    </row>
    <row r="81" spans="1:43" ht="15" customHeight="1" hidden="1">
      <c r="A81" s="1"/>
      <c r="B81" s="36"/>
      <c r="C81" s="36"/>
      <c r="D81" s="36"/>
      <c r="E81" s="1"/>
      <c r="F81" s="1"/>
      <c r="G81" s="40"/>
      <c r="H81" s="36" t="e">
        <f t="shared" si="15"/>
        <v>#REF!</v>
      </c>
      <c r="I81" s="36"/>
      <c r="J81" s="36"/>
      <c r="K81" s="36"/>
      <c r="L81" s="1"/>
      <c r="M81" s="1"/>
      <c r="N81" s="40"/>
      <c r="O81" s="36" t="e">
        <f t="shared" si="16"/>
        <v>#REF!</v>
      </c>
      <c r="P81" s="36"/>
      <c r="Q81" s="36"/>
      <c r="R81" s="36"/>
      <c r="S81" s="1"/>
      <c r="T81" s="1"/>
      <c r="U81" s="40"/>
      <c r="V81" s="36" t="e">
        <f t="shared" si="17"/>
        <v>#REF!</v>
      </c>
      <c r="W81" s="36"/>
      <c r="X81" s="36"/>
      <c r="Y81" s="36"/>
      <c r="Z81" s="41"/>
      <c r="AA81" s="41"/>
      <c r="AB81" s="41"/>
      <c r="AC81" s="41"/>
      <c r="AD81" s="41"/>
      <c r="AE81" s="41"/>
      <c r="AF81" s="41"/>
      <c r="AG81" s="1"/>
      <c r="AP81" s="111">
        <v>2034</v>
      </c>
      <c r="AQ81" s="113">
        <v>49043</v>
      </c>
    </row>
    <row r="82" spans="1:43" ht="15" customHeight="1" hidden="1">
      <c r="A82" s="1"/>
      <c r="B82" s="36"/>
      <c r="C82" s="36"/>
      <c r="D82" s="36"/>
      <c r="E82" s="1"/>
      <c r="F82" s="1"/>
      <c r="G82" s="40"/>
      <c r="H82" s="36" t="e">
        <f t="shared" si="15"/>
        <v>#REF!</v>
      </c>
      <c r="I82" s="36"/>
      <c r="J82" s="36"/>
      <c r="K82" s="36"/>
      <c r="L82" s="1"/>
      <c r="M82" s="1"/>
      <c r="N82" s="40"/>
      <c r="O82" s="36" t="e">
        <f t="shared" si="16"/>
        <v>#REF!</v>
      </c>
      <c r="P82" s="36"/>
      <c r="Q82" s="36"/>
      <c r="R82" s="36"/>
      <c r="S82" s="1"/>
      <c r="T82" s="1"/>
      <c r="U82" s="40"/>
      <c r="V82" s="36" t="e">
        <f t="shared" si="17"/>
        <v>#REF!</v>
      </c>
      <c r="W82" s="36"/>
      <c r="X82" s="36"/>
      <c r="Y82" s="36"/>
      <c r="Z82" s="41"/>
      <c r="AA82" s="41"/>
      <c r="AB82" s="41"/>
      <c r="AC82" s="41"/>
      <c r="AD82" s="41"/>
      <c r="AE82" s="41"/>
      <c r="AF82" s="41"/>
      <c r="AG82" s="1"/>
      <c r="AP82" s="111">
        <v>2035</v>
      </c>
      <c r="AQ82" s="114">
        <v>49393</v>
      </c>
    </row>
    <row r="83" spans="1:43" ht="15" customHeight="1" hidden="1">
      <c r="A83" s="1"/>
      <c r="B83" s="36"/>
      <c r="C83" s="36"/>
      <c r="D83" s="36"/>
      <c r="E83" s="1"/>
      <c r="F83" s="1"/>
      <c r="G83" s="40"/>
      <c r="H83" s="36" t="e">
        <f t="shared" si="15"/>
        <v>#REF!</v>
      </c>
      <c r="I83" s="36"/>
      <c r="J83" s="36"/>
      <c r="K83" s="36"/>
      <c r="L83" s="1"/>
      <c r="M83" s="1"/>
      <c r="N83" s="40"/>
      <c r="O83" s="36" t="e">
        <f t="shared" si="16"/>
        <v>#REF!</v>
      </c>
      <c r="P83" s="36"/>
      <c r="Q83" s="36"/>
      <c r="R83" s="36"/>
      <c r="S83" s="1"/>
      <c r="T83" s="1"/>
      <c r="U83" s="40"/>
      <c r="V83" s="36" t="e">
        <f t="shared" si="17"/>
        <v>#REF!</v>
      </c>
      <c r="W83" s="36"/>
      <c r="X83" s="36"/>
      <c r="Y83" s="36"/>
      <c r="Z83" s="41"/>
      <c r="AA83" s="41"/>
      <c r="AB83" s="41"/>
      <c r="AC83" s="41"/>
      <c r="AD83" s="41"/>
      <c r="AE83" s="41"/>
      <c r="AF83" s="41"/>
      <c r="AG83" s="1"/>
      <c r="AP83" s="111">
        <v>2036</v>
      </c>
      <c r="AQ83" s="113">
        <v>49778</v>
      </c>
    </row>
    <row r="84" spans="1:43" ht="15" customHeight="1" hidden="1">
      <c r="A84" s="1"/>
      <c r="B84" s="36"/>
      <c r="C84" s="36"/>
      <c r="D84" s="36"/>
      <c r="E84" s="1"/>
      <c r="F84" s="1"/>
      <c r="G84" s="40"/>
      <c r="H84" s="36" t="e">
        <f t="shared" si="15"/>
        <v>#REF!</v>
      </c>
      <c r="I84" s="36"/>
      <c r="J84" s="36"/>
      <c r="K84" s="36"/>
      <c r="L84" s="1"/>
      <c r="M84" s="1"/>
      <c r="N84" s="40"/>
      <c r="O84" s="36" t="e">
        <f t="shared" si="16"/>
        <v>#REF!</v>
      </c>
      <c r="P84" s="36"/>
      <c r="Q84" s="36"/>
      <c r="R84" s="36"/>
      <c r="S84" s="1"/>
      <c r="T84" s="1"/>
      <c r="U84" s="40"/>
      <c r="V84" s="36" t="e">
        <f t="shared" si="17"/>
        <v>#REF!</v>
      </c>
      <c r="W84" s="36"/>
      <c r="X84" s="36"/>
      <c r="Y84" s="36"/>
      <c r="Z84" s="41"/>
      <c r="AA84" s="41"/>
      <c r="AB84" s="41"/>
      <c r="AC84" s="41"/>
      <c r="AD84" s="41"/>
      <c r="AE84" s="41"/>
      <c r="AF84" s="41"/>
      <c r="AG84" s="1"/>
      <c r="AP84" s="111">
        <v>2037</v>
      </c>
      <c r="AQ84" s="113">
        <v>50135</v>
      </c>
    </row>
    <row r="85" spans="1:43" ht="15" customHeight="1" hidden="1">
      <c r="A85" s="1"/>
      <c r="B85" s="36"/>
      <c r="C85" s="36"/>
      <c r="D85" s="36"/>
      <c r="E85" s="1"/>
      <c r="F85" s="1"/>
      <c r="G85" s="40"/>
      <c r="H85" s="36" t="e">
        <f t="shared" si="15"/>
        <v>#REF!</v>
      </c>
      <c r="I85" s="36"/>
      <c r="J85" s="36"/>
      <c r="K85" s="36"/>
      <c r="L85" s="1"/>
      <c r="M85" s="1"/>
      <c r="N85" s="40"/>
      <c r="O85" s="36" t="e">
        <f t="shared" si="16"/>
        <v>#REF!</v>
      </c>
      <c r="P85" s="36"/>
      <c r="Q85" s="36"/>
      <c r="R85" s="36"/>
      <c r="S85" s="1"/>
      <c r="T85" s="1"/>
      <c r="U85" s="40"/>
      <c r="V85" s="36" t="e">
        <f t="shared" si="17"/>
        <v>#REF!</v>
      </c>
      <c r="W85" s="36"/>
      <c r="X85" s="36"/>
      <c r="Y85" s="36"/>
      <c r="Z85" s="41"/>
      <c r="AA85" s="41"/>
      <c r="AB85" s="41"/>
      <c r="AC85" s="41"/>
      <c r="AD85" s="41"/>
      <c r="AE85" s="41"/>
      <c r="AF85" s="41"/>
      <c r="AG85" s="1"/>
      <c r="AP85" s="111">
        <v>2038</v>
      </c>
      <c r="AQ85" s="113">
        <v>50520</v>
      </c>
    </row>
    <row r="86" spans="1:43" ht="15" customHeight="1" hidden="1">
      <c r="A86" s="1"/>
      <c r="B86" s="36"/>
      <c r="C86" s="36"/>
      <c r="D86" s="36"/>
      <c r="E86" s="1"/>
      <c r="F86" s="1"/>
      <c r="G86" s="40"/>
      <c r="H86" s="36" t="e">
        <f t="shared" si="15"/>
        <v>#REF!</v>
      </c>
      <c r="I86" s="36"/>
      <c r="J86" s="36"/>
      <c r="K86" s="36"/>
      <c r="L86" s="1"/>
      <c r="M86" s="1"/>
      <c r="N86" s="40"/>
      <c r="O86" s="36" t="e">
        <f t="shared" si="16"/>
        <v>#REF!</v>
      </c>
      <c r="P86" s="36"/>
      <c r="Q86" s="36"/>
      <c r="R86" s="36"/>
      <c r="S86" s="1"/>
      <c r="T86" s="1"/>
      <c r="U86" s="40"/>
      <c r="V86" s="36" t="e">
        <f t="shared" si="17"/>
        <v>#REF!</v>
      </c>
      <c r="W86" s="36"/>
      <c r="X86" s="36"/>
      <c r="Y86" s="36"/>
      <c r="Z86" s="41"/>
      <c r="AA86" s="41"/>
      <c r="AB86" s="41"/>
      <c r="AC86" s="41"/>
      <c r="AD86" s="41"/>
      <c r="AE86" s="41"/>
      <c r="AF86" s="41"/>
      <c r="AG86" s="1"/>
      <c r="AP86" s="111">
        <v>2039</v>
      </c>
      <c r="AQ86" s="113">
        <v>50870</v>
      </c>
    </row>
    <row r="87" spans="1:43" ht="15" customHeight="1" hidden="1">
      <c r="A87" s="1"/>
      <c r="B87" s="36"/>
      <c r="C87" s="36"/>
      <c r="D87" s="36"/>
      <c r="E87" s="1"/>
      <c r="F87" s="1"/>
      <c r="G87" s="40"/>
      <c r="H87" s="36" t="e">
        <f t="shared" si="15"/>
        <v>#REF!</v>
      </c>
      <c r="I87" s="36"/>
      <c r="J87" s="36"/>
      <c r="K87" s="36"/>
      <c r="L87" s="1"/>
      <c r="M87" s="1"/>
      <c r="N87" s="40"/>
      <c r="O87" s="36" t="e">
        <f t="shared" si="16"/>
        <v>#REF!</v>
      </c>
      <c r="P87" s="36"/>
      <c r="Q87" s="36"/>
      <c r="R87" s="36"/>
      <c r="S87" s="1"/>
      <c r="T87" s="1"/>
      <c r="U87" s="40"/>
      <c r="V87" s="36" t="e">
        <f t="shared" si="17"/>
        <v>#REF!</v>
      </c>
      <c r="W87" s="36"/>
      <c r="X87" s="36"/>
      <c r="Y87" s="36"/>
      <c r="Z87" s="41"/>
      <c r="AA87" s="41"/>
      <c r="AB87" s="41"/>
      <c r="AC87" s="41"/>
      <c r="AD87" s="41"/>
      <c r="AE87" s="41"/>
      <c r="AF87" s="41"/>
      <c r="AG87" s="1"/>
      <c r="AP87" s="111">
        <v>2040</v>
      </c>
      <c r="AQ87" s="113">
        <v>51227</v>
      </c>
    </row>
    <row r="88" spans="1:33" ht="15" customHeight="1" hidden="1">
      <c r="A88" s="1"/>
      <c r="B88" s="36"/>
      <c r="C88" s="36"/>
      <c r="D88" s="36"/>
      <c r="E88" s="1"/>
      <c r="F88" s="1"/>
      <c r="G88" s="40"/>
      <c r="H88" s="36" t="e">
        <f t="shared" si="15"/>
        <v>#REF!</v>
      </c>
      <c r="I88" s="36"/>
      <c r="J88" s="36"/>
      <c r="K88" s="36"/>
      <c r="L88" s="1"/>
      <c r="M88" s="1"/>
      <c r="N88" s="40"/>
      <c r="O88" s="36" t="e">
        <f t="shared" si="16"/>
        <v>#REF!</v>
      </c>
      <c r="P88" s="36"/>
      <c r="Q88" s="36"/>
      <c r="R88" s="36"/>
      <c r="S88" s="1"/>
      <c r="T88" s="1"/>
      <c r="U88" s="40"/>
      <c r="V88" s="36" t="e">
        <f t="shared" si="17"/>
        <v>#REF!</v>
      </c>
      <c r="W88" s="36"/>
      <c r="X88" s="36"/>
      <c r="Y88" s="36"/>
      <c r="Z88" s="41"/>
      <c r="AA88" s="41"/>
      <c r="AB88" s="41"/>
      <c r="AC88" s="41"/>
      <c r="AD88" s="41"/>
      <c r="AE88" s="41"/>
      <c r="AF88" s="41"/>
      <c r="AG88" s="1"/>
    </row>
    <row r="89" spans="1:34" ht="15" customHeight="1" hidden="1">
      <c r="A89" s="1"/>
      <c r="B89" s="36"/>
      <c r="C89" s="36"/>
      <c r="D89" s="36"/>
      <c r="E89" s="1"/>
      <c r="F89" s="1"/>
      <c r="G89" s="40"/>
      <c r="H89" s="36" t="e">
        <f t="shared" si="15"/>
        <v>#REF!</v>
      </c>
      <c r="I89" s="36"/>
      <c r="J89" s="36"/>
      <c r="K89" s="36"/>
      <c r="L89" s="1"/>
      <c r="M89" s="1"/>
      <c r="N89" s="40"/>
      <c r="O89" s="36" t="e">
        <f t="shared" si="16"/>
        <v>#REF!</v>
      </c>
      <c r="P89" s="36"/>
      <c r="Q89" s="36"/>
      <c r="R89" s="36"/>
      <c r="S89" s="1"/>
      <c r="T89" s="1"/>
      <c r="U89" s="40"/>
      <c r="V89" s="36" t="e">
        <f t="shared" si="17"/>
        <v>#REF!</v>
      </c>
      <c r="W89" s="36"/>
      <c r="X89" s="36"/>
      <c r="Y89" s="36"/>
      <c r="Z89" s="41"/>
      <c r="AA89" s="41"/>
      <c r="AB89" s="41"/>
      <c r="AC89" s="41"/>
      <c r="AD89" s="41"/>
      <c r="AE89" s="41"/>
      <c r="AF89" s="41"/>
      <c r="AG89" s="1"/>
      <c r="AH89" s="1"/>
    </row>
    <row r="90" spans="1:34" ht="15" customHeight="1" hidden="1">
      <c r="A90" s="1"/>
      <c r="B90" s="36"/>
      <c r="C90" s="36"/>
      <c r="D90" s="36"/>
      <c r="E90" s="1"/>
      <c r="F90" s="1"/>
      <c r="G90" s="40"/>
      <c r="H90" s="36" t="e">
        <f t="shared" si="15"/>
        <v>#REF!</v>
      </c>
      <c r="I90" s="36"/>
      <c r="J90" s="36"/>
      <c r="K90" s="36"/>
      <c r="L90" s="1"/>
      <c r="M90" s="1"/>
      <c r="N90" s="40"/>
      <c r="O90" s="36" t="e">
        <f t="shared" si="16"/>
        <v>#REF!</v>
      </c>
      <c r="P90" s="36"/>
      <c r="Q90" s="36"/>
      <c r="R90" s="36"/>
      <c r="S90" s="1"/>
      <c r="T90" s="1"/>
      <c r="U90" s="40"/>
      <c r="V90" s="36" t="e">
        <f t="shared" si="17"/>
        <v>#REF!</v>
      </c>
      <c r="W90" s="36"/>
      <c r="X90" s="36"/>
      <c r="Y90" s="36"/>
      <c r="Z90" s="41"/>
      <c r="AA90" s="41"/>
      <c r="AB90" s="41"/>
      <c r="AC90" s="41"/>
      <c r="AD90" s="41"/>
      <c r="AE90" s="41"/>
      <c r="AF90" s="41"/>
      <c r="AG90" s="1"/>
      <c r="AH90" s="1"/>
    </row>
    <row r="91" spans="1:255" s="87" customFormat="1" ht="17.25" hidden="1">
      <c r="A91" s="88">
        <v>44652</v>
      </c>
      <c r="B91" s="89" t="str">
        <f>IF(OR(A91="",ISTEXT(A91)),"",CHOOSE(WEEKDAY(DATE(YEAR(A91),MONTH(A91),DAY(A91)),1),"Sunday","Monday","Tuesday","Wednesday","Thursday","Friday","Saturday"))</f>
        <v>Friday</v>
      </c>
      <c r="C91" s="131" t="str">
        <f>CONCATENATE("Wk ",LOOKUP(A91,D93:IT93,D95:IT95))</f>
        <v>Wk 13</v>
      </c>
      <c r="D91" s="133">
        <f>DATE(YEAR(B1)-1,MONTH(1),DAY(1))</f>
        <v>44562</v>
      </c>
      <c r="E91" s="134"/>
      <c r="F91" s="134"/>
      <c r="G91" s="134"/>
      <c r="H91" s="134"/>
      <c r="I91" s="135"/>
      <c r="J91" s="136">
        <f>IF(MONTH(D91)=12,CONCATENATE("Jan ",(YEAR(D91)+1)),DATE(YEAR(D91),MONTH(D91)+1,1))</f>
        <v>44593</v>
      </c>
      <c r="K91" s="137"/>
      <c r="L91" s="137"/>
      <c r="M91" s="137"/>
      <c r="N91" s="137"/>
      <c r="O91" s="138"/>
      <c r="P91" s="136">
        <f>IF(MONTH(J91)=12,CONCATENATE("Jan ",(YEAR(J91)+1)),DATE(YEAR(J91),MONTH(J91)+1,1))</f>
        <v>44621</v>
      </c>
      <c r="Q91" s="137"/>
      <c r="R91" s="137"/>
      <c r="S91" s="137"/>
      <c r="T91" s="137"/>
      <c r="U91" s="138"/>
      <c r="V91" s="136">
        <f>IF(MONTH(P91)=12,CONCATENATE("Jan ",(YEAR(P91)+1)),DATE(YEAR(P91),MONTH(P91)+1,1))</f>
        <v>44652</v>
      </c>
      <c r="W91" s="137"/>
      <c r="X91" s="137"/>
      <c r="Y91" s="137"/>
      <c r="Z91" s="137"/>
      <c r="AA91" s="138"/>
      <c r="AB91" s="139">
        <f>IF(MONTH(V91)=12,CONCATENATE("Jan ",(YEAR(V91)+1)),DATE(YEAR(V91),MONTH(V91)+1,1))</f>
        <v>44682</v>
      </c>
      <c r="AC91" s="140"/>
      <c r="AD91" s="140"/>
      <c r="AE91" s="140"/>
      <c r="AF91" s="140"/>
      <c r="AG91" s="141"/>
      <c r="AH91" s="136">
        <f>IF(MONTH(AB91)=12,CONCATENATE("Jan ",(YEAR(AB91)+1)),DATE(YEAR(AB91),MONTH(AB91)+1,1))</f>
        <v>44713</v>
      </c>
      <c r="AI91" s="137"/>
      <c r="AJ91" s="137"/>
      <c r="AK91" s="137"/>
      <c r="AL91" s="137"/>
      <c r="AM91" s="138"/>
      <c r="AN91" s="136">
        <f>IF(MONTH(AH91)=12,CONCATENATE("Jan ",(YEAR(AH91)+1)),DATE(YEAR(AH91),MONTH(AH91)+1,1))</f>
        <v>44743</v>
      </c>
      <c r="AO91" s="137"/>
      <c r="AP91" s="137"/>
      <c r="AQ91" s="137"/>
      <c r="AR91" s="137"/>
      <c r="AS91" s="138"/>
      <c r="AT91" s="136">
        <f>IF(MONTH(AN91)=12,CONCATENATE("Jan ",(YEAR(AN91)+1)),DATE(YEAR(AN91),MONTH(AN91)+1,1))</f>
        <v>44774</v>
      </c>
      <c r="AU91" s="137"/>
      <c r="AV91" s="137"/>
      <c r="AW91" s="137"/>
      <c r="AX91" s="137"/>
      <c r="AY91" s="138"/>
      <c r="AZ91" s="136">
        <f>IF(MONTH(AT91)=12,CONCATENATE("Jan ",(YEAR(AT91)+1)),DATE(YEAR(AT91),MONTH(AT91)+1,1))</f>
        <v>44805</v>
      </c>
      <c r="BA91" s="137"/>
      <c r="BB91" s="137"/>
      <c r="BC91" s="137"/>
      <c r="BD91" s="137"/>
      <c r="BE91" s="138"/>
      <c r="BF91" s="136">
        <f>IF(MONTH(AZ91)=12,CONCATENATE("Jan ",(YEAR(AZ91)+1)),DATE(YEAR(AZ91),MONTH(AZ91)+1,1))</f>
        <v>44835</v>
      </c>
      <c r="BG91" s="137"/>
      <c r="BH91" s="137"/>
      <c r="BI91" s="137"/>
      <c r="BJ91" s="137"/>
      <c r="BK91" s="138"/>
      <c r="BL91" s="136">
        <f>IF(MONTH(BF91)=12,CONCATENATE("Jan ",(YEAR(BF91)+1)),DATE(YEAR(BF91),MONTH(BF91)+1,1))</f>
        <v>44866</v>
      </c>
      <c r="BM91" s="137"/>
      <c r="BN91" s="137"/>
      <c r="BO91" s="137"/>
      <c r="BP91" s="137"/>
      <c r="BQ91" s="138"/>
      <c r="BR91" s="136">
        <f>IF(MONTH(BL91)=12,CONCATENATE("Jan ",(YEAR(BL91)+1)),DATE(YEAR(BL91),MONTH(BL91)+1,1))</f>
        <v>44896</v>
      </c>
      <c r="BS91" s="137"/>
      <c r="BT91" s="137"/>
      <c r="BU91" s="137"/>
      <c r="BV91" s="137"/>
      <c r="BW91" s="138"/>
      <c r="BX91" s="136" t="str">
        <f>IF(MONTH(BR91)=12,CONCATENATE("Jan ",(YEAR(BR91)+1)),DATE(YEAR(BR91),MONTH(BR91)+1,1))</f>
        <v>Jan 2023</v>
      </c>
      <c r="BY91" s="137"/>
      <c r="BZ91" s="137"/>
      <c r="CA91" s="137"/>
      <c r="CB91" s="137"/>
      <c r="CC91" s="138"/>
      <c r="CD91" s="136">
        <f>IF(MONTH(BX91)=12,CONCATENATE("Jan ",(YEAR(BX91)+1)),DATE(YEAR(BX91),MONTH(BX91)+1,1))</f>
        <v>44958</v>
      </c>
      <c r="CE91" s="137"/>
      <c r="CF91" s="137"/>
      <c r="CG91" s="137"/>
      <c r="CH91" s="137"/>
      <c r="CI91" s="138"/>
      <c r="CJ91" s="136">
        <f>IF(MONTH(CD91)=12,CONCATENATE("Jan ",(YEAR(CD91)+1)),DATE(YEAR(CD91),MONTH(CD91)+1,1))</f>
        <v>44986</v>
      </c>
      <c r="CK91" s="137"/>
      <c r="CL91" s="137"/>
      <c r="CM91" s="137"/>
      <c r="CN91" s="137"/>
      <c r="CO91" s="138"/>
      <c r="CP91" s="136">
        <f>IF(MONTH(CJ91)=12,CONCATENATE("Jan ",(YEAR(CJ91)+1)),DATE(YEAR(CJ91),MONTH(CJ91)+1,1))</f>
        <v>45017</v>
      </c>
      <c r="CQ91" s="137"/>
      <c r="CR91" s="137"/>
      <c r="CS91" s="137"/>
      <c r="CT91" s="137"/>
      <c r="CU91" s="138"/>
      <c r="CV91" s="136">
        <f>IF(MONTH(CP91)=12,CONCATENATE("Jan ",(YEAR(CP91)+1)),DATE(YEAR(CP91),MONTH(CP91)+1,1))</f>
        <v>45047</v>
      </c>
      <c r="CW91" s="137"/>
      <c r="CX91" s="137"/>
      <c r="CY91" s="137"/>
      <c r="CZ91" s="137"/>
      <c r="DA91" s="138"/>
      <c r="DB91" s="136">
        <f>IF(MONTH(CV91)=12,CONCATENATE("Jan ",(YEAR(CV91)+1)),DATE(YEAR(CV91),MONTH(CV91)+1,1))</f>
        <v>45078</v>
      </c>
      <c r="DC91" s="137"/>
      <c r="DD91" s="137"/>
      <c r="DE91" s="137"/>
      <c r="DF91" s="137"/>
      <c r="DG91" s="138"/>
      <c r="DH91" s="136">
        <f>IF(MONTH(DB91)=12,CONCATENATE("Jan ",(YEAR(DB91)+1)),DATE(YEAR(DB91),MONTH(DB91)+1,1))</f>
        <v>45108</v>
      </c>
      <c r="DI91" s="137"/>
      <c r="DJ91" s="137"/>
      <c r="DK91" s="137"/>
      <c r="DL91" s="137"/>
      <c r="DM91" s="138"/>
      <c r="DN91" s="136">
        <f>IF(MONTH(DH91)=12,CONCATENATE("Jan ",(YEAR(DH91)+1)),DATE(YEAR(DH91),MONTH(DH91)+1,1))</f>
        <v>45139</v>
      </c>
      <c r="DO91" s="137"/>
      <c r="DP91" s="137"/>
      <c r="DQ91" s="137"/>
      <c r="DR91" s="137"/>
      <c r="DS91" s="138"/>
      <c r="DT91" s="136">
        <f>IF(MONTH(DN91)=12,CONCATENATE("Jan ",(YEAR(DN91)+1)),DATE(YEAR(DN91),MONTH(DN91)+1,1))</f>
        <v>45170</v>
      </c>
      <c r="DU91" s="137"/>
      <c r="DV91" s="137"/>
      <c r="DW91" s="137"/>
      <c r="DX91" s="137"/>
      <c r="DY91" s="138"/>
      <c r="DZ91" s="136">
        <f>IF(MONTH(DT91)=12,CONCATENATE("Jan ",(YEAR(DT91)+1)),DATE(YEAR(DT91),MONTH(DT91)+1,1))</f>
        <v>45200</v>
      </c>
      <c r="EA91" s="137"/>
      <c r="EB91" s="137"/>
      <c r="EC91" s="137"/>
      <c r="ED91" s="137"/>
      <c r="EE91" s="138"/>
      <c r="EF91" s="136">
        <f>IF(MONTH(DZ91)=12,CONCATENATE("Jan ",(YEAR(DZ91)+1)),DATE(YEAR(DZ91),MONTH(DZ91)+1,1))</f>
        <v>45231</v>
      </c>
      <c r="EG91" s="137"/>
      <c r="EH91" s="137"/>
      <c r="EI91" s="137"/>
      <c r="EJ91" s="137"/>
      <c r="EK91" s="138"/>
      <c r="EL91" s="136">
        <f>IF(MONTH(EF91)=12,CONCATENATE("Jan ",(YEAR(EF91)+1)),DATE(YEAR(EF91),MONTH(EF91)+1,1))</f>
        <v>45261</v>
      </c>
      <c r="EM91" s="137"/>
      <c r="EN91" s="137"/>
      <c r="EO91" s="137"/>
      <c r="EP91" s="137"/>
      <c r="EQ91" s="138"/>
      <c r="ER91" s="136" t="str">
        <f>IF(MONTH(EL91)=12,CONCATENATE("Jan ",(YEAR(EL91)+1)),DATE(YEAR(EL91),MONTH(EL91)+1,1))</f>
        <v>Jan 2024</v>
      </c>
      <c r="ES91" s="137"/>
      <c r="ET91" s="137"/>
      <c r="EU91" s="137"/>
      <c r="EV91" s="137"/>
      <c r="EW91" s="138"/>
      <c r="EX91" s="136">
        <f>IF(MONTH(ER91)=12,CONCATENATE("Jan ",(YEAR(ER91)+1)),DATE(YEAR(ER91),MONTH(ER91)+1,1))</f>
        <v>45323</v>
      </c>
      <c r="EY91" s="137"/>
      <c r="EZ91" s="137"/>
      <c r="FA91" s="137"/>
      <c r="FB91" s="137"/>
      <c r="FC91" s="138"/>
      <c r="FD91" s="136">
        <f>IF(MONTH(EX91)=12,CONCATENATE("Jan ",(YEAR(EX91)+1)),DATE(YEAR(EX91),MONTH(EX91)+1,1))</f>
        <v>45352</v>
      </c>
      <c r="FE91" s="137"/>
      <c r="FF91" s="137"/>
      <c r="FG91" s="137"/>
      <c r="FH91" s="137"/>
      <c r="FI91" s="138"/>
      <c r="FJ91" s="136">
        <f>IF(MONTH(FD91)=12,CONCATENATE("Jan ",(YEAR(FD91)+1)),DATE(YEAR(FD91),MONTH(FD91)+1,1))</f>
        <v>45383</v>
      </c>
      <c r="FK91" s="137"/>
      <c r="FL91" s="137"/>
      <c r="FM91" s="137"/>
      <c r="FN91" s="137"/>
      <c r="FO91" s="138"/>
      <c r="FP91" s="136">
        <f>IF(MONTH(FJ91)=12,CONCATENATE("Jan ",(YEAR(FJ91)+1)),DATE(YEAR(FJ91),MONTH(FJ91)+1,1))</f>
        <v>45413</v>
      </c>
      <c r="FQ91" s="137"/>
      <c r="FR91" s="137"/>
      <c r="FS91" s="137"/>
      <c r="FT91" s="137"/>
      <c r="FU91" s="138"/>
      <c r="FV91" s="136">
        <f>IF(MONTH(FP91)=12,CONCATENATE("Jan ",(YEAR(FP91)+1)),DATE(YEAR(FP91),MONTH(FP91)+1,1))</f>
        <v>45444</v>
      </c>
      <c r="FW91" s="137"/>
      <c r="FX91" s="137"/>
      <c r="FY91" s="137"/>
      <c r="FZ91" s="137"/>
      <c r="GA91" s="138"/>
      <c r="GB91" s="136">
        <f>IF(MONTH(FV91)=12,CONCATENATE("Jan ",(YEAR(FV91)+1)),DATE(YEAR(FV91),MONTH(FV91)+1,1))</f>
        <v>45474</v>
      </c>
      <c r="GC91" s="137"/>
      <c r="GD91" s="137"/>
      <c r="GE91" s="137"/>
      <c r="GF91" s="137"/>
      <c r="GG91" s="138"/>
      <c r="GH91" s="136">
        <f>IF(MONTH(GB91)=12,CONCATENATE("Jan ",(YEAR(GB91)+1)),DATE(YEAR(GB91),MONTH(GB91)+1,1))</f>
        <v>45505</v>
      </c>
      <c r="GI91" s="137"/>
      <c r="GJ91" s="137"/>
      <c r="GK91" s="137"/>
      <c r="GL91" s="137"/>
      <c r="GM91" s="138"/>
      <c r="GN91" s="136">
        <f>IF(MONTH(GH91)=12,CONCATENATE("Jan ",(YEAR(GH91)+1)),DATE(YEAR(GH91),MONTH(GH91)+1,1))</f>
        <v>45536</v>
      </c>
      <c r="GO91" s="137"/>
      <c r="GP91" s="137"/>
      <c r="GQ91" s="137"/>
      <c r="GR91" s="137"/>
      <c r="GS91" s="138"/>
      <c r="GT91" s="136">
        <f>IF(MONTH(GN91)=12,CONCATENATE("Jan ",(YEAR(GN91)+1)),DATE(YEAR(GN91),MONTH(GN91)+1,1))</f>
        <v>45566</v>
      </c>
      <c r="GU91" s="137"/>
      <c r="GV91" s="137"/>
      <c r="GW91" s="137"/>
      <c r="GX91" s="137"/>
      <c r="GY91" s="138"/>
      <c r="GZ91" s="136">
        <f>IF(MONTH(GT91)=12,CONCATENATE("Jan ",(YEAR(GT91)+1)),DATE(YEAR(GT91),MONTH(GT91)+1,1))</f>
        <v>45597</v>
      </c>
      <c r="HA91" s="137"/>
      <c r="HB91" s="137"/>
      <c r="HC91" s="137"/>
      <c r="HD91" s="137"/>
      <c r="HE91" s="138"/>
      <c r="HF91" s="136">
        <f>IF(MONTH(GZ91)=12,CONCATENATE("Jan ",(YEAR(GZ91)+1)),DATE(YEAR(GZ91),MONTH(GZ91)+1,1))</f>
        <v>45627</v>
      </c>
      <c r="HG91" s="137"/>
      <c r="HH91" s="137"/>
      <c r="HI91" s="137"/>
      <c r="HJ91" s="137"/>
      <c r="HK91" s="138"/>
      <c r="HL91" s="136" t="str">
        <f>IF(MONTH(HF91)=12,CONCATENATE("Jan ",(YEAR(HF91)+1)),DATE(YEAR(HF91),MONTH(HF91)+1,1))</f>
        <v>Jan 2025</v>
      </c>
      <c r="HM91" s="137"/>
      <c r="HN91" s="137"/>
      <c r="HO91" s="137"/>
      <c r="HP91" s="137"/>
      <c r="HQ91" s="138"/>
      <c r="HR91" s="136">
        <f>IF(MONTH(HL91)=12,CONCATENATE("Jan ",(YEAR(HL91)+1)),DATE(YEAR(HL91),MONTH(HL91)+1,1))</f>
        <v>45689</v>
      </c>
      <c r="HS91" s="137"/>
      <c r="HT91" s="137"/>
      <c r="HU91" s="137"/>
      <c r="HV91" s="137"/>
      <c r="HW91" s="138"/>
      <c r="HX91" s="136">
        <f>IF(MONTH(HR91)=12,CONCATENATE("Jan ",(YEAR(HR91)+1)),DATE(YEAR(HR91),MONTH(HR91)+1,1))</f>
        <v>45717</v>
      </c>
      <c r="HY91" s="137"/>
      <c r="HZ91" s="137"/>
      <c r="IA91" s="137"/>
      <c r="IB91" s="137"/>
      <c r="IC91" s="138"/>
      <c r="ID91" s="136">
        <f>IF(MONTH(HX91)=12,CONCATENATE("Jan ",(YEAR(HX91)+1)),DATE(YEAR(HX91),MONTH(HX91)+1,1))</f>
        <v>45748</v>
      </c>
      <c r="IE91" s="137"/>
      <c r="IF91" s="137"/>
      <c r="IG91" s="137"/>
      <c r="IH91" s="137"/>
      <c r="II91" s="138"/>
      <c r="IJ91" s="136">
        <f>IF(MONTH(ID91)=12,CONCATENATE("Jan ",(YEAR(ID91)+1)),DATE(YEAR(ID91),MONTH(ID91)+1,1))</f>
        <v>45778</v>
      </c>
      <c r="IK91" s="137"/>
      <c r="IL91" s="137"/>
      <c r="IM91" s="137"/>
      <c r="IN91" s="137"/>
      <c r="IO91" s="138"/>
      <c r="IP91" s="136">
        <f>IF(MONTH(IJ91)=12,CONCATENATE("Jan ",(YEAR(IJ91)+1)),DATE(YEAR(IJ91),MONTH(IJ91)+1,1))</f>
        <v>45809</v>
      </c>
      <c r="IQ91" s="137"/>
      <c r="IR91" s="137"/>
      <c r="IS91" s="137"/>
      <c r="IT91" s="137"/>
      <c r="IU91" s="138"/>
    </row>
    <row r="92" spans="1:255" s="87" customFormat="1" ht="14.25" hidden="1">
      <c r="A92" s="142">
        <f ca="1">TODAY()</f>
        <v>45253</v>
      </c>
      <c r="B92" s="142"/>
      <c r="C92" s="131"/>
      <c r="D92" s="72" t="str">
        <f>CONCATENATE(CHOOSE(WEEKDAY(DATE(YEAR(D91),MONTH(D91),DAY(D91)),1),"Sun ","Mon ","Tue ","Wed ","Thu ","Fri ","Sat "),MONTH(D91),"/",DAY(D91))</f>
        <v>Sat 1/1</v>
      </c>
      <c r="E92" s="72">
        <f>IF(WEEKDAY(D91)=6,D91+3,IF(WEEKDAY(D91)=7,D91+2,IF(WEEKDAY(D91)=1,D91+1,IF(WEEKDAY(D91)=3,D91+6,IF(WEEKDAY(D91)=4,D91+5,IF(WEEKDAY(D91)=5,D91+4,IF(WEEKDAY(D91)=2,D91+7)))))))</f>
        <v>44564</v>
      </c>
      <c r="F92" s="72">
        <f>DATE(YEAR(E92),MONTH(E92),DAY(E92+7))</f>
        <v>44571</v>
      </c>
      <c r="G92" s="72">
        <f>DATE(YEAR(F92),MONTH(F92),DAY(F92+7))</f>
        <v>44578</v>
      </c>
      <c r="H92" s="72">
        <f>IF(DATE(YEAR(G92),MONTH(G92),DAY(G92+7))&lt;G92,"",DATE(YEAR(G92),MONTH(G92),DAY(G92+7)))</f>
        <v>44585</v>
      </c>
      <c r="I92" s="72" t="str">
        <f>IF(H92="","",IF(DATE(YEAR(H92),MONTH(H92),DAY(H92+7))&lt;H92,CONCATENATE("(",CHOOSE(WEEKDAY(J91-1,1),"Sun ","Mon ","Tue ","Wed ","Thu ","Fri ","Sat "),MONTH(D91),"/",DAY(J91-1),")"),CONCATENATE(MONTH(H92),"/",DAY(H92+7)," (",CHOOSE(WEEKDAY(J91-1,1),"Sun ","Mon ","Tue ","Wed ","Thu ","Fri ","Sat "),MONTH(D91),"/",DAY(J91-1),")")))</f>
        <v>1/31 (Mon 1/31)</v>
      </c>
      <c r="J92" s="72" t="str">
        <f>CONCATENATE(CHOOSE(WEEKDAY(DATE(YEAR(J91),MONTH(J91),DAY(J91)),1),"Sun ","Mon ","Tue ","Wed ","Thu ","Fri ","Sat "),MONTH(J91),"/",DAY(J91))</f>
        <v>Tue 2/1</v>
      </c>
      <c r="K92" s="72">
        <f>IF(WEEKDAY(J91)=6,J91+3,IF(WEEKDAY(J91)=7,J91+2,IF(WEEKDAY(J91)=1,J91+1,IF(WEEKDAY(J91)=3,J91+6,IF(WEEKDAY(J91)=4,J91+5,IF(WEEKDAY(J91)=5,J91+4,IF(WEEKDAY(J91)=2,J91+7)))))))</f>
        <v>44599</v>
      </c>
      <c r="L92" s="72">
        <f>DATE(YEAR(K92),MONTH(K92),DAY(K92+7))</f>
        <v>44606</v>
      </c>
      <c r="M92" s="72">
        <f>DATE(YEAR(L92),MONTH(L92),DAY(L92+7))</f>
        <v>44613</v>
      </c>
      <c r="N92" s="72">
        <f>IF(DATE(YEAR(M92),MONTH(M92),DAY(M92+7))&lt;M92,"",DATE(YEAR(M92),MONTH(M92),DAY(M92+7)))</f>
        <v>44620</v>
      </c>
      <c r="O92" s="72" t="str">
        <f>IF(N92="","",IF(DATE(YEAR(N92),MONTH(N92),DAY(N92+7))&lt;N92,CONCATENATE("(",CHOOSE(WEEKDAY(P91-1,1),"Sun ","Mon ","Tue ","Wed ","Thu ","Fri ","Sat "),MONTH(J91),"/",DAY(P91-1),")"),CONCATENATE(MONTH(N92),"/",DAY(N92+7)," (",CHOOSE(WEEKDAY(P91-1,1),"Sun ","Mon ","Tue ","Wed ","Thu ","Fri ","Sat "),MONTH(J91),"/",DAY(P91-1),")")))</f>
        <v>(Mon 2/28)</v>
      </c>
      <c r="P92" s="72" t="str">
        <f>CONCATENATE(CHOOSE(WEEKDAY(DATE(YEAR(P91),MONTH(P91),DAY(P91)),1),"Sun ","Mon ","Tue ","Wed ","Thu ","Fri ","Sat "),MONTH(P91),"/",DAY(P91))</f>
        <v>Tue 3/1</v>
      </c>
      <c r="Q92" s="72">
        <f>IF(WEEKDAY(P91)=6,P91+3,IF(WEEKDAY(P91)=7,P91+2,IF(WEEKDAY(P91)=1,P91+1,IF(WEEKDAY(P91)=3,P91+6,IF(WEEKDAY(P91)=4,P91+5,IF(WEEKDAY(P91)=5,P91+4,IF(WEEKDAY(P91)=2,P91+7)))))))</f>
        <v>44627</v>
      </c>
      <c r="R92" s="72">
        <f>DATE(YEAR(Q92),MONTH(Q92),DAY(Q92+7))</f>
        <v>44634</v>
      </c>
      <c r="S92" s="72">
        <f>DATE(YEAR(R92),MONTH(R92),DAY(R92+7))</f>
        <v>44641</v>
      </c>
      <c r="T92" s="72">
        <f>IF(DATE(YEAR(S92),MONTH(S92),DAY(S92+7))&lt;S92,"",DATE(YEAR(S92),MONTH(S92),DAY(S92+7)))</f>
        <v>44648</v>
      </c>
      <c r="U92" s="72" t="str">
        <f>IF(T92="","",IF(DATE(YEAR(T92),MONTH(T92),DAY(T92+7))&lt;T92,CONCATENATE("(",CHOOSE(WEEKDAY(V91-1,1),"Sun ","Mon ","Tue ","Wed ","Thu ","Fri ","Sat "),MONTH(P91),"/",DAY(V91-1),")"),CONCATENATE(MONTH(T92),"/",DAY(T92+7)," (",CHOOSE(WEEKDAY(V91-1,1),"Sun ","Mon ","Tue ","Wed ","Thu ","Fri ","Sat "),MONTH(P91),"/",DAY(V91-1),")")))</f>
        <v>(Thu 3/31)</v>
      </c>
      <c r="V92" s="72" t="str">
        <f>CONCATENATE(CHOOSE(WEEKDAY(DATE(YEAR(V91),MONTH(V91),DAY(V91)),1),"Sun ","Mon ","Tue ","Wed ","Thu ","Fri ","Sat "),MONTH(V91),"/",DAY(V91))</f>
        <v>Fri 4/1</v>
      </c>
      <c r="W92" s="72">
        <f>IF(WEEKDAY(V91)=6,V91+3,IF(WEEKDAY(V91)=7,V91+2,IF(WEEKDAY(V91)=1,V91+1,IF(WEEKDAY(V91)=3,V91+6,IF(WEEKDAY(V91)=4,V91+5,IF(WEEKDAY(V91)=5,V91+4,IF(WEEKDAY(V91)=2,V91+7)))))))</f>
        <v>44655</v>
      </c>
      <c r="X92" s="72">
        <f>DATE(YEAR(W92),MONTH(W92),DAY(W92+7))</f>
        <v>44662</v>
      </c>
      <c r="Y92" s="72">
        <f>DATE(YEAR(X92),MONTH(X92),DAY(X92+7))</f>
        <v>44669</v>
      </c>
      <c r="Z92" s="72">
        <f>IF(DATE(YEAR(Y92),MONTH(Y92),DAY(Y92+7))&lt;Y92,"",DATE(YEAR(Y92),MONTH(Y92),DAY(Y92+7)))</f>
        <v>44676</v>
      </c>
      <c r="AA92" s="72" t="str">
        <f>IF(Z92="","",IF(DATE(YEAR(Z92),MONTH(Z92),DAY(Z92+7))&lt;Z92,CONCATENATE("(",CHOOSE(WEEKDAY(AB91-1,1),"Sun ","Mon ","Tue ","Wed ","Thu ","Fri ","Sat "),MONTH(V91),"/",DAY(AB91-1),")"),CONCATENATE(MONTH(Z92),"/",DAY(Z92+7)," (",CHOOSE(WEEKDAY(AB91-1,1),"Sun ","Mon ","Tue ","Wed ","Thu ","Fri ","Sat "),MONTH(V91),"/",DAY(AB91-1),")")))</f>
        <v>(Sat 4/30)</v>
      </c>
      <c r="AB92" s="72" t="str">
        <f>CONCATENATE(CHOOSE(WEEKDAY(DATE(YEAR(AB91),MONTH(AB91),DAY(AB91)),1),"Sun ","Mon ","Tue ","Wed ","Thu ","Fri ","Sat "),MONTH(AB91),"/",DAY(AB91))</f>
        <v>Sun 5/1</v>
      </c>
      <c r="AC92" s="72">
        <f>IF(WEEKDAY(AB91)=6,AB91+3,IF(WEEKDAY(AB91)=7,AB91+2,IF(WEEKDAY(AB91)=1,AB91+1,IF(WEEKDAY(AB91)=3,AB91+6,IF(WEEKDAY(AB91)=4,AB91+5,IF(WEEKDAY(AB91)=5,AB91+4,IF(WEEKDAY(AB91)=2,AB91+7)))))))</f>
        <v>44683</v>
      </c>
      <c r="AD92" s="72">
        <f>DATE(YEAR(AC92),MONTH(AC92),DAY(AC92+7))</f>
        <v>44690</v>
      </c>
      <c r="AE92" s="72">
        <f>DATE(YEAR(AD92),MONTH(AD92),DAY(AD92+7))</f>
        <v>44697</v>
      </c>
      <c r="AF92" s="72">
        <f>IF(DATE(YEAR(AE92),MONTH(AE92),DAY(AE92+7))&lt;AE92,"",DATE(YEAR(AE92),MONTH(AE92),DAY(AE92+7)))</f>
        <v>44704</v>
      </c>
      <c r="AG92" s="72" t="str">
        <f>IF(AF92="","",IF(DATE(YEAR(AF92),MONTH(AF92),DAY(AF92+7))&lt;AF92,CONCATENATE("(",CHOOSE(WEEKDAY(AH91-1,1),"Sun ","Mon ","Tue ","Wed ","Thu ","Fri ","Sat "),MONTH(AB91),"/",DAY(AH91-1),")"),CONCATENATE(MONTH(AF92),"/",DAY(AF92+7)," (",CHOOSE(WEEKDAY(AH91-1,1),"Sun ","Mon ","Tue ","Wed ","Thu ","Fri ","Sat "),MONTH(AB91),"/",DAY(AH91-1),")")))</f>
        <v>5/30 (Tue 5/31)</v>
      </c>
      <c r="AH92" s="72" t="str">
        <f>CONCATENATE(CHOOSE(WEEKDAY(DATE(YEAR(AH91),MONTH(AH91),DAY(AH91)),1),"Sun ","Mon ","Tue ","Wed ","Thu ","Fri ","Sat "),MONTH(AH91),"/",DAY(AH91))</f>
        <v>Wed 6/1</v>
      </c>
      <c r="AI92" s="72">
        <f>IF(WEEKDAY(AH91)=6,AH91+3,IF(WEEKDAY(AH91)=7,AH91+2,IF(WEEKDAY(AH91)=1,AH91+1,IF(WEEKDAY(AH91)=3,AH91+6,IF(WEEKDAY(AH91)=4,AH91+5,IF(WEEKDAY(AH91)=5,AH91+4,IF(WEEKDAY(AH91)=2,AH91+7)))))))</f>
        <v>44718</v>
      </c>
      <c r="AJ92" s="72">
        <f>DATE(YEAR(AI92),MONTH(AI92),DAY(AI92+7))</f>
        <v>44725</v>
      </c>
      <c r="AK92" s="72">
        <f>DATE(YEAR(AJ92),MONTH(AJ92),DAY(AJ92+7))</f>
        <v>44732</v>
      </c>
      <c r="AL92" s="72">
        <f>IF(DATE(YEAR(AK92),MONTH(AK92),DAY(AK92+7))&lt;AK92,"",DATE(YEAR(AK92),MONTH(AK92),DAY(AK92+7)))</f>
        <v>44739</v>
      </c>
      <c r="AM92" s="72" t="str">
        <f>IF(AL92="","",IF(DATE(YEAR(AL92),MONTH(AL92),DAY(AL92+7))&lt;AL92,CONCATENATE("(",CHOOSE(WEEKDAY(AN91-1,1),"Sun ","Mon ","Tue ","Wed ","Thu ","Fri ","Sat "),MONTH(AH91),"/",DAY(AN91-1),")"),CONCATENATE(MONTH(AL92),"/",DAY(AL92+7)," (",CHOOSE(WEEKDAY(AN91-1,1),"Sun ","Mon ","Tue ","Wed ","Thu ","Fri ","Sat "),MONTH(AH91),"/",DAY(AN91-1),")")))</f>
        <v>(Thu 6/30)</v>
      </c>
      <c r="AN92" s="72" t="str">
        <f>CONCATENATE(CHOOSE(WEEKDAY(DATE(YEAR(AN91),MONTH(AN91),DAY(AN91)),1),"Sun ","Mon ","Tue ","Wed ","Thu ","Fri ","Sat "),MONTH(AN91),"/",DAY(AN91))</f>
        <v>Fri 7/1</v>
      </c>
      <c r="AO92" s="72">
        <f>IF(WEEKDAY(AN91)=6,AN91+3,IF(WEEKDAY(AN91)=7,AN91+2,IF(WEEKDAY(AN91)=1,AN91+1,IF(WEEKDAY(AN91)=3,AN91+6,IF(WEEKDAY(AN91)=4,AN91+5,IF(WEEKDAY(AN91)=5,AN91+4,IF(WEEKDAY(AN91)=2,AN91+7)))))))</f>
        <v>44746</v>
      </c>
      <c r="AP92" s="72">
        <f>DATE(YEAR(AO92),MONTH(AO92),DAY(AO92+7))</f>
        <v>44753</v>
      </c>
      <c r="AQ92" s="72">
        <f>DATE(YEAR(AP92),MONTH(AP92),DAY(AP92+7))</f>
        <v>44760</v>
      </c>
      <c r="AR92" s="72">
        <f>IF(DATE(YEAR(AQ92),MONTH(AQ92),DAY(AQ92+7))&lt;AQ92,"",DATE(YEAR(AQ92),MONTH(AQ92),DAY(AQ92+7)))</f>
        <v>44767</v>
      </c>
      <c r="AS92" s="72" t="str">
        <f>IF(AR92="","",IF(DATE(YEAR(AR92),MONTH(AR92),DAY(AR92+7))&lt;AR92,CONCATENATE("(",CHOOSE(WEEKDAY(AT91-1,1),"Sun ","Mon ","Tue ","Wed ","Thu ","Fri ","Sat "),MONTH(AN91),"/",DAY(AT91-1),")"),CONCATENATE(MONTH(AR92),"/",DAY(AR92+7)," (",CHOOSE(WEEKDAY(AT91-1,1),"Sun ","Mon ","Tue ","Wed ","Thu ","Fri ","Sat "),MONTH(AN91),"/",DAY(AT91-1),")")))</f>
        <v>(Sun 7/31)</v>
      </c>
      <c r="AT92" s="72" t="str">
        <f>CONCATENATE(CHOOSE(WEEKDAY(DATE(YEAR(AT91),MONTH(AT91),DAY(AT91)),1),"Sun ","Mon ","Tue ","Wed ","Thu ","Fri ","Sat "),MONTH(AT91),"/",DAY(AT91))</f>
        <v>Mon 8/1</v>
      </c>
      <c r="AU92" s="72">
        <f>IF(WEEKDAY(AT91)=6,AT91+3,IF(WEEKDAY(AT91)=7,AT91+2,IF(WEEKDAY(AT91)=1,AT91+1,IF(WEEKDAY(AT91)=3,AT91+6,IF(WEEKDAY(AT91)=4,AT91+5,IF(WEEKDAY(AT91)=5,AT91+4,IF(WEEKDAY(AT91)=2,AT91+7)))))))</f>
        <v>44781</v>
      </c>
      <c r="AV92" s="72">
        <f>DATE(YEAR(AU92),MONTH(AU92),DAY(AU92+7))</f>
        <v>44788</v>
      </c>
      <c r="AW92" s="72">
        <f>DATE(YEAR(AV92),MONTH(AV92),DAY(AV92+7))</f>
        <v>44795</v>
      </c>
      <c r="AX92" s="72">
        <f>IF(DATE(YEAR(AW92),MONTH(AW92),DAY(AW92+7))&lt;AW92,"",DATE(YEAR(AW92),MONTH(AW92),DAY(AW92+7)))</f>
        <v>44802</v>
      </c>
      <c r="AY92" s="72" t="str">
        <f>IF(AX92="","",IF(DATE(YEAR(AX92),MONTH(AX92),DAY(AX92+7))&lt;AX92,CONCATENATE("(",CHOOSE(WEEKDAY(AZ91-1,1),"Sun ","Mon ","Tue ","Wed ","Thu ","Fri ","Sat "),MONTH(AT91),"/",DAY(AZ91-1),")"),CONCATENATE(MONTH(AX92),"/",DAY(AX92+7)," (",CHOOSE(WEEKDAY(AZ91-1,1),"Sun ","Mon ","Tue ","Wed ","Thu ","Fri ","Sat "),MONTH(AT91),"/",DAY(AZ91-1),")")))</f>
        <v>(Wed 8/31)</v>
      </c>
      <c r="AZ92" s="72" t="str">
        <f>CONCATENATE(CHOOSE(WEEKDAY(DATE(YEAR(AZ91),MONTH(AZ91),DAY(AZ91)),1),"Sun ","Mon ","Tue ","Wed ","Thu ","Fri ","Sat "),MONTH(AZ91),"/",DAY(AZ91))</f>
        <v>Thu 9/1</v>
      </c>
      <c r="BA92" s="72">
        <f>IF(WEEKDAY(AZ91)=6,AZ91+3,IF(WEEKDAY(AZ91)=7,AZ91+2,IF(WEEKDAY(AZ91)=1,AZ91+1,IF(WEEKDAY(AZ91)=3,AZ91+6,IF(WEEKDAY(AZ91)=4,AZ91+5,IF(WEEKDAY(AZ91)=5,AZ91+4,IF(WEEKDAY(AZ91)=2,AZ91+7)))))))</f>
        <v>44809</v>
      </c>
      <c r="BB92" s="72">
        <f>DATE(YEAR(BA92),MONTH(BA92),DAY(BA92+7))</f>
        <v>44816</v>
      </c>
      <c r="BC92" s="72">
        <f>DATE(YEAR(BB92),MONTH(BB92),DAY(BB92+7))</f>
        <v>44823</v>
      </c>
      <c r="BD92" s="72">
        <f>IF(DATE(YEAR(BC92),MONTH(BC92),DAY(BC92+7))&lt;BC92,"",DATE(YEAR(BC92),MONTH(BC92),DAY(BC92+7)))</f>
        <v>44830</v>
      </c>
      <c r="BE92" s="72" t="str">
        <f>IF(BD92="","",IF(DATE(YEAR(BD92),MONTH(BD92),DAY(BD92+7))&lt;BD92,CONCATENATE("(",CHOOSE(WEEKDAY(BF91-1,1),"Sun ","Mon ","Tue ","Wed ","Thu ","Fri ","Sat "),MONTH(AZ91),"/",DAY(BF91-1),")"),CONCATENATE(MONTH(BD92),"/",DAY(BD92+7)," (",CHOOSE(WEEKDAY(BF91-1,1),"Sun ","Mon ","Tue ","Wed ","Thu ","Fri ","Sat "),MONTH(AZ91),"/",DAY(BF91-1),")")))</f>
        <v>(Fri 9/30)</v>
      </c>
      <c r="BF92" s="72" t="str">
        <f>CONCATENATE(CHOOSE(WEEKDAY(DATE(YEAR(BF91),MONTH(BF91),DAY(BF91)),1),"Sun ","Mon ","Tue ","Wed ","Thu ","Fri ","Sat "),MONTH(BF91),"/",DAY(BF91))</f>
        <v>Sat 10/1</v>
      </c>
      <c r="BG92" s="72">
        <f>IF(WEEKDAY(BF91)=6,BF91+3,IF(WEEKDAY(BF91)=7,BF91+2,IF(WEEKDAY(BF91)=1,BF91+1,IF(WEEKDAY(BF91)=3,BF91+6,IF(WEEKDAY(BF91)=4,BF91+5,IF(WEEKDAY(BF91)=5,BF91+4,IF(WEEKDAY(BF91)=2,BF91+7)))))))</f>
        <v>44837</v>
      </c>
      <c r="BH92" s="72">
        <f>DATE(YEAR(BG92),MONTH(BG92),DAY(BG92+7))</f>
        <v>44844</v>
      </c>
      <c r="BI92" s="72">
        <f>DATE(YEAR(BH92),MONTH(BH92),DAY(BH92+7))</f>
        <v>44851</v>
      </c>
      <c r="BJ92" s="72">
        <f>IF(DATE(YEAR(BI92),MONTH(BI92),DAY(BI92+7))&lt;BI92,"",DATE(YEAR(BI92),MONTH(BI92),DAY(BI92+7)))</f>
        <v>44858</v>
      </c>
      <c r="BK92" s="72" t="str">
        <f>IF(BJ92="","",IF(DATE(YEAR(BJ92),MONTH(BJ92),DAY(BJ92+7))&lt;BJ92,CONCATENATE("(",CHOOSE(WEEKDAY(BL91-1,1),"Sun ","Mon ","Tue ","Wed ","Thu ","Fri ","Sat "),MONTH(BF91),"/",DAY(BL91-1),")"),CONCATENATE(MONTH(BJ92),"/",DAY(BJ92+7)," (",CHOOSE(WEEKDAY(BL91-1,1),"Sun ","Mon ","Tue ","Wed ","Thu ","Fri ","Sat "),MONTH(BF91),"/",DAY(BL91-1),")")))</f>
        <v>10/31 (Mon 10/31)</v>
      </c>
      <c r="BL92" s="72" t="str">
        <f>CONCATENATE(CHOOSE(WEEKDAY(DATE(YEAR(BL91),MONTH(BL91),DAY(BL91)),1),"Sun ","Mon ","Tue ","Wed ","Thu ","Fri ","Sat "),MONTH(BL91),"/",DAY(BL91))</f>
        <v>Tue 11/1</v>
      </c>
      <c r="BM92" s="72">
        <f>IF(WEEKDAY(BL91)=6,BL91+3,IF(WEEKDAY(BL91)=7,BL91+2,IF(WEEKDAY(BL91)=1,BL91+1,IF(WEEKDAY(BL91)=3,BL91+6,IF(WEEKDAY(BL91)=4,BL91+5,IF(WEEKDAY(BL91)=5,BL91+4,IF(WEEKDAY(BL91)=2,BL91+7)))))))</f>
        <v>44872</v>
      </c>
      <c r="BN92" s="72">
        <f>DATE(YEAR(BM92),MONTH(BM92),DAY(BM92+7))</f>
        <v>44879</v>
      </c>
      <c r="BO92" s="72">
        <f>DATE(YEAR(BN92),MONTH(BN92),DAY(BN92+7))</f>
        <v>44886</v>
      </c>
      <c r="BP92" s="72">
        <f>IF(DATE(YEAR(BO92),MONTH(BO92),DAY(BO92+7))&lt;BO92,"",DATE(YEAR(BO92),MONTH(BO92),DAY(BO92+7)))</f>
        <v>44893</v>
      </c>
      <c r="BQ92" s="72" t="str">
        <f>IF(BP92="","",IF(DATE(YEAR(BP92),MONTH(BP92),DAY(BP92+7))&lt;BP92,CONCATENATE("(",CHOOSE(WEEKDAY(BR91-1,1),"Sun ","Mon ","Tue ","Wed ","Thu ","Fri ","Sat "),MONTH(BL91),"/",DAY(BR91-1),")"),CONCATENATE(MONTH(BP92),"/",DAY(BP92+7)," (",CHOOSE(WEEKDAY(BR91-1,1),"Sun ","Mon ","Tue ","Wed ","Thu ","Fri ","Sat "),MONTH(BL91),"/",DAY(BR91-1),")")))</f>
        <v>(Wed 11/30)</v>
      </c>
      <c r="BR92" s="72" t="str">
        <f>CONCATENATE(CHOOSE(WEEKDAY(DATE(YEAR(BR91),MONTH(BR91),DAY(BR91)),1),"Sun ","Mon ","Tue ","Wed ","Thu ","Fri ","Sat "),MONTH(BR91),"/",DAY(BR91))</f>
        <v>Thu 12/1</v>
      </c>
      <c r="BS92" s="72">
        <f>IF(WEEKDAY(BR91)=6,BR91+3,IF(WEEKDAY(BR91)=7,BR91+2,IF(WEEKDAY(BR91)=1,BR91+1,IF(WEEKDAY(BR91)=3,BR91+6,IF(WEEKDAY(BR91)=4,BR91+5,IF(WEEKDAY(BR91)=5,BR91+4,IF(WEEKDAY(BR91)=2,BR91+7)))))))</f>
        <v>44900</v>
      </c>
      <c r="BT92" s="72">
        <f>DATE(YEAR(BS92),MONTH(BS92),DAY(BS92+7))</f>
        <v>44907</v>
      </c>
      <c r="BU92" s="72">
        <f>DATE(YEAR(BT92),MONTH(BT92),DAY(BT92+7))</f>
        <v>44914</v>
      </c>
      <c r="BV92" s="72">
        <f>IF(DATE(YEAR(BU92),MONTH(BU92),DAY(BU92+7))&lt;BU92,"",DATE(YEAR(BU92),MONTH(BU92),DAY(BU92+7)))</f>
        <v>44921</v>
      </c>
      <c r="BW92" s="72" t="str">
        <f>IF(BV92="","",IF(DATE(YEAR(BV92),MONTH(BV92),DAY(BV92+7))&lt;BV92,CONCATENATE("(",CHOOSE(WEEKDAY(BX91-1,1),"Sun ","Mon ","Tue ","Wed ","Thu ","Fri ","Sat "),MONTH(BR91),"/",DAY(BX91-1),")"),CONCATENATE(MONTH(BV92),"/",DAY(BV92+7)," (",CHOOSE(WEEKDAY(BX91-1,1),"Sun ","Mon ","Tue ","Wed ","Thu ","Fri ","Sat "),MONTH(BR91),"/",DAY(BX91-1),")")))</f>
        <v>(Sat 12/31)</v>
      </c>
      <c r="BX92" s="72" t="str">
        <f>CONCATENATE(CHOOSE(WEEKDAY(DATE(YEAR(BX91),MONTH(BX91),DAY(BX91)),1),"Sun ","Mon ","Tue ","Wed ","Thu ","Fri ","Sat "),MONTH(BX91),"/",DAY(BX91))</f>
        <v>Sun 1/1</v>
      </c>
      <c r="BY92" s="72">
        <f>IF(WEEKDAY(BX91)=6,BX91+3,IF(WEEKDAY(BX91)=7,BX91+2,IF(WEEKDAY(BX91)=1,BX91+1,IF(WEEKDAY(BX91)=3,BX91+6,IF(WEEKDAY(BX91)=4,BX91+5,IF(WEEKDAY(BX91)=5,BX91+4,IF(WEEKDAY(BX91)=2,BX91+7)))))))</f>
        <v>44928</v>
      </c>
      <c r="BZ92" s="72">
        <f>DATE(YEAR(BY92),MONTH(BY92),DAY(BY92+7))</f>
        <v>44935</v>
      </c>
      <c r="CA92" s="72">
        <f>DATE(YEAR(BZ92),MONTH(BZ92),DAY(BZ92+7))</f>
        <v>44942</v>
      </c>
      <c r="CB92" s="72">
        <f>IF(DATE(YEAR(CA92),MONTH(CA92),DAY(CA92+7))&lt;CA92,"",DATE(YEAR(CA92),MONTH(CA92),DAY(CA92+7)))</f>
        <v>44949</v>
      </c>
      <c r="CC92" s="72" t="str">
        <f>IF(CB92="","",IF(DATE(YEAR(CB92),MONTH(CB92),DAY(CB92+7))&lt;CB92,CONCATENATE("(",CHOOSE(WEEKDAY(CD91-1,1),"Sun ","Mon ","Tue ","Wed ","Thu ","Fri ","Sat "),MONTH(BX91),"/",DAY(CD91-1),")"),CONCATENATE(MONTH(CB92),"/",DAY(CB92+7)," (",CHOOSE(WEEKDAY(CD91-1,1),"Sun ","Mon ","Tue ","Wed ","Thu ","Fri ","Sat "),MONTH(BX91),"/",DAY(CD91-1),")")))</f>
        <v>1/30 (Tue 1/31)</v>
      </c>
      <c r="CD92" s="72" t="str">
        <f>CONCATENATE(CHOOSE(WEEKDAY(DATE(YEAR(CD91),MONTH(CD91),DAY(CD91)),1),"Sun ","Mon ","Tue ","Wed ","Thu ","Fri ","Sat "),MONTH(CD91),"/",DAY(CD91))</f>
        <v>Wed 2/1</v>
      </c>
      <c r="CE92" s="72">
        <f>IF(WEEKDAY(CD91)=6,CD91+3,IF(WEEKDAY(CD91)=7,CD91+2,IF(WEEKDAY(CD91)=1,CD91+1,IF(WEEKDAY(CD91)=3,CD91+6,IF(WEEKDAY(CD91)=4,CD91+5,IF(WEEKDAY(CD91)=5,CD91+4,IF(WEEKDAY(CD91)=2,CD91+7)))))))</f>
        <v>44963</v>
      </c>
      <c r="CF92" s="72">
        <f>DATE(YEAR(CE92),MONTH(CE92),DAY(CE92+7))</f>
        <v>44970</v>
      </c>
      <c r="CG92" s="72">
        <f>DATE(YEAR(CF92),MONTH(CF92),DAY(CF92+7))</f>
        <v>44977</v>
      </c>
      <c r="CH92" s="72">
        <f>IF(DATE(YEAR(CG92),MONTH(CG92),DAY(CG92+7))&lt;CG92,"",DATE(YEAR(CG92),MONTH(CG92),DAY(CG92+7)))</f>
        <v>44984</v>
      </c>
      <c r="CI92" s="72" t="str">
        <f>IF(CH92="","",IF(DATE(YEAR(CH92),MONTH(CH92),DAY(CH92+7))&lt;CH92,CONCATENATE("(",CHOOSE(WEEKDAY(CJ91-1,1),"Sun ","Mon ","Tue ","Wed ","Thu ","Fri ","Sat "),MONTH(CD91),"/",DAY(CJ91-1),")"),CONCATENATE(MONTH(CH92),"/",DAY(CH92+7)," (",CHOOSE(WEEKDAY(CJ91-1,1),"Sun ","Mon ","Tue ","Wed ","Thu ","Fri ","Sat "),MONTH(CD91),"/",DAY(CJ91-1),")")))</f>
        <v>(Tue 2/28)</v>
      </c>
      <c r="CJ92" s="72" t="str">
        <f>CONCATENATE(CHOOSE(WEEKDAY(DATE(YEAR(CJ91),MONTH(CJ91),DAY(CJ91)),1),"Sun ","Mon ","Tue ","Wed ","Thu ","Fri ","Sat "),MONTH(CJ91),"/",DAY(CJ91))</f>
        <v>Wed 3/1</v>
      </c>
      <c r="CK92" s="72">
        <f>IF(WEEKDAY(CJ91)=6,CJ91+3,IF(WEEKDAY(CJ91)=7,CJ91+2,IF(WEEKDAY(CJ91)=1,CJ91+1,IF(WEEKDAY(CJ91)=3,CJ91+6,IF(WEEKDAY(CJ91)=4,CJ91+5,IF(WEEKDAY(CJ91)=5,CJ91+4,IF(WEEKDAY(CJ91)=2,CJ91+7)))))))</f>
        <v>44991</v>
      </c>
      <c r="CL92" s="72">
        <f>DATE(YEAR(CK92),MONTH(CK92),DAY(CK92+7))</f>
        <v>44998</v>
      </c>
      <c r="CM92" s="72">
        <f>DATE(YEAR(CL92),MONTH(CL92),DAY(CL92+7))</f>
        <v>45005</v>
      </c>
      <c r="CN92" s="72">
        <f>IF(DATE(YEAR(CM92),MONTH(CM92),DAY(CM92+7))&lt;CM92,"",DATE(YEAR(CM92),MONTH(CM92),DAY(CM92+7)))</f>
        <v>45012</v>
      </c>
      <c r="CO92" s="72" t="str">
        <f>IF(CN92="","",IF(DATE(YEAR(CN92),MONTH(CN92),DAY(CN92+7))&lt;CN92,CONCATENATE("(",CHOOSE(WEEKDAY(CP91-1,1),"Sun ","Mon ","Tue ","Wed ","Thu ","Fri ","Sat "),MONTH(CJ91),"/",DAY(CP91-1),")"),CONCATENATE(MONTH(CN92),"/",DAY(CN92+7)," (",CHOOSE(WEEKDAY(CP91-1,1),"Sun ","Mon ","Tue ","Wed ","Thu ","Fri ","Sat "),MONTH(CJ91),"/",DAY(CP91-1),")")))</f>
        <v>(Fri 3/31)</v>
      </c>
      <c r="CP92" s="72" t="str">
        <f>CONCATENATE(CHOOSE(WEEKDAY(DATE(YEAR(CP91),MONTH(CP91),DAY(CP91)),1),"Sun ","Mon ","Tue ","Wed ","Thu ","Fri ","Sat "),MONTH(CP91),"/",DAY(CP91))</f>
        <v>Sat 4/1</v>
      </c>
      <c r="CQ92" s="72">
        <f>IF(WEEKDAY(CP91)=6,CP91+3,IF(WEEKDAY(CP91)=7,CP91+2,IF(WEEKDAY(CP91)=1,CP91+1,IF(WEEKDAY(CP91)=3,CP91+6,IF(WEEKDAY(CP91)=4,CP91+5,IF(WEEKDAY(CP91)=5,CP91+4,IF(WEEKDAY(CP91)=2,CP91+7)))))))</f>
        <v>45019</v>
      </c>
      <c r="CR92" s="72">
        <f>DATE(YEAR(CQ92),MONTH(CQ92),DAY(CQ92+7))</f>
        <v>45026</v>
      </c>
      <c r="CS92" s="72">
        <f>DATE(YEAR(CR92),MONTH(CR92),DAY(CR92+7))</f>
        <v>45033</v>
      </c>
      <c r="CT92" s="72">
        <f>IF(DATE(YEAR(CS92),MONTH(CS92),DAY(CS92+7))&lt;CS92,"",DATE(YEAR(CS92),MONTH(CS92),DAY(CS92+7)))</f>
        <v>45040</v>
      </c>
      <c r="CU92" s="72" t="str">
        <f>IF(CT92="","",IF(DATE(YEAR(CT92),MONTH(CT92),DAY(CT92+7))&lt;CT92,CONCATENATE("(",CHOOSE(WEEKDAY(CV91-1,1),"Sun ","Mon ","Tue ","Wed ","Thu ","Fri ","Sat "),MONTH(CP91),"/",DAY(CV91-1),")"),CONCATENATE(MONTH(CT92),"/",DAY(CT92+7)," (",CHOOSE(WEEKDAY(CV91-1,1),"Sun ","Mon ","Tue ","Wed ","Thu ","Fri ","Sat "),MONTH(CP91),"/",DAY(CV91-1),")")))</f>
        <v>(Sun 4/30)</v>
      </c>
      <c r="CV92" s="72" t="str">
        <f>CONCATENATE(CHOOSE(WEEKDAY(DATE(YEAR(CV91),MONTH(CV91),DAY(CV91)),1),"Sun ","Mon ","Tue ","Wed ","Thu ","Fri ","Sat "),MONTH(CV91),"/",DAY(CV91))</f>
        <v>Mon 5/1</v>
      </c>
      <c r="CW92" s="72">
        <f>IF(WEEKDAY(CV91)=6,CV91+3,IF(WEEKDAY(CV91)=7,CV91+2,IF(WEEKDAY(CV91)=1,CV91+1,IF(WEEKDAY(CV91)=3,CV91+6,IF(WEEKDAY(CV91)=4,CV91+5,IF(WEEKDAY(CV91)=5,CV91+4,IF(WEEKDAY(CV91)=2,CV91+7)))))))</f>
        <v>45054</v>
      </c>
      <c r="CX92" s="72">
        <f>DATE(YEAR(CW92),MONTH(CW92),DAY(CW92+7))</f>
        <v>45061</v>
      </c>
      <c r="CY92" s="72">
        <f>DATE(YEAR(CX92),MONTH(CX92),DAY(CX92+7))</f>
        <v>45068</v>
      </c>
      <c r="CZ92" s="72">
        <f>IF(DATE(YEAR(CY92),MONTH(CY92),DAY(CY92+7))&lt;CY92,"",DATE(YEAR(CY92),MONTH(CY92),DAY(CY92+7)))</f>
        <v>45075</v>
      </c>
      <c r="DA92" s="72" t="str">
        <f>IF(CZ92="","",IF(DATE(YEAR(CZ92),MONTH(CZ92),DAY(CZ92+7))&lt;CZ92,CONCATENATE("(",CHOOSE(WEEKDAY(DB91-1,1),"Sun ","Mon ","Tue ","Wed ","Thu ","Fri ","Sat "),MONTH(CV91),"/",DAY(DB91-1),")"),CONCATENATE(MONTH(CZ92),"/",DAY(CZ92+7)," (",CHOOSE(WEEKDAY(DB91-1,1),"Sun ","Mon ","Tue ","Wed ","Thu ","Fri ","Sat "),MONTH(CV91),"/",DAY(DB91-1),")")))</f>
        <v>(Wed 5/31)</v>
      </c>
      <c r="DB92" s="72" t="str">
        <f>CONCATENATE(CHOOSE(WEEKDAY(DATE(YEAR(DB91),MONTH(DB91),DAY(DB91)),1),"Sun ","Mon ","Tue ","Wed ","Thu ","Fri ","Sat "),MONTH(DB91),"/",DAY(DB91))</f>
        <v>Thu 6/1</v>
      </c>
      <c r="DC92" s="72">
        <f>IF(WEEKDAY(DB91)=6,DB91+3,IF(WEEKDAY(DB91)=7,DB91+2,IF(WEEKDAY(DB91)=1,DB91+1,IF(WEEKDAY(DB91)=3,DB91+6,IF(WEEKDAY(DB91)=4,DB91+5,IF(WEEKDAY(DB91)=5,DB91+4,IF(WEEKDAY(DB91)=2,DB91+7)))))))</f>
        <v>45082</v>
      </c>
      <c r="DD92" s="72">
        <f>DATE(YEAR(DC92),MONTH(DC92),DAY(DC92+7))</f>
        <v>45089</v>
      </c>
      <c r="DE92" s="72">
        <f>DATE(YEAR(DD92),MONTH(DD92),DAY(DD92+7))</f>
        <v>45096</v>
      </c>
      <c r="DF92" s="72">
        <f>IF(DATE(YEAR(DE92),MONTH(DE92),DAY(DE92+7))&lt;DE92,"",DATE(YEAR(DE92),MONTH(DE92),DAY(DE92+7)))</f>
        <v>45103</v>
      </c>
      <c r="DG92" s="72" t="str">
        <f>IF(DF92="","",IF(DATE(YEAR(DF92),MONTH(DF92),DAY(DF92+7))&lt;DF92,CONCATENATE("(",CHOOSE(WEEKDAY(DH91-1,1),"Sun ","Mon ","Tue ","Wed ","Thu ","Fri ","Sat "),MONTH(DB91),"/",DAY(DH91-1),")"),CONCATENATE(MONTH(DF92),"/",DAY(DF92+7)," (",CHOOSE(WEEKDAY(DH91-1,1),"Sun ","Mon ","Tue ","Wed ","Thu ","Fri ","Sat "),MONTH(DB91),"/",DAY(DH91-1),")")))</f>
        <v>(Fri 6/30)</v>
      </c>
      <c r="DH92" s="72" t="str">
        <f>CONCATENATE(CHOOSE(WEEKDAY(DATE(YEAR(DH91),MONTH(DH91),DAY(DH91)),1),"Sun ","Mon ","Tue ","Wed ","Thu ","Fri ","Sat "),MONTH(DH91),"/",DAY(DH91))</f>
        <v>Sat 7/1</v>
      </c>
      <c r="DI92" s="72">
        <f>IF(WEEKDAY(DH91)=6,DH91+3,IF(WEEKDAY(DH91)=7,DH91+2,IF(WEEKDAY(DH91)=1,DH91+1,IF(WEEKDAY(DH91)=3,DH91+6,IF(WEEKDAY(DH91)=4,DH91+5,IF(WEEKDAY(DH91)=5,DH91+4,IF(WEEKDAY(DH91)=2,DH91+7)))))))</f>
        <v>45110</v>
      </c>
      <c r="DJ92" s="72">
        <f>DATE(YEAR(DI92),MONTH(DI92),DAY(DI92+7))</f>
        <v>45117</v>
      </c>
      <c r="DK92" s="72">
        <f>DATE(YEAR(DJ92),MONTH(DJ92),DAY(DJ92+7))</f>
        <v>45124</v>
      </c>
      <c r="DL92" s="72">
        <f>IF(DATE(YEAR(DK92),MONTH(DK92),DAY(DK92+7))&lt;DK92,"",DATE(YEAR(DK92),MONTH(DK92),DAY(DK92+7)))</f>
        <v>45131</v>
      </c>
      <c r="DM92" s="72" t="str">
        <f>IF(DL92="","",IF(DATE(YEAR(DL92),MONTH(DL92),DAY(DL92+7))&lt;DL92,CONCATENATE("(",CHOOSE(WEEKDAY(DN91-1,1),"Sun ","Mon ","Tue ","Wed ","Thu ","Fri ","Sat "),MONTH(DH91),"/",DAY(DN91-1),")"),CONCATENATE(MONTH(DL92),"/",DAY(DL92+7)," (",CHOOSE(WEEKDAY(DN91-1,1),"Sun ","Mon ","Tue ","Wed ","Thu ","Fri ","Sat "),MONTH(DH91),"/",DAY(DN91-1),")")))</f>
        <v>7/31 (Mon 7/31)</v>
      </c>
      <c r="DN92" s="72" t="str">
        <f>CONCATENATE(CHOOSE(WEEKDAY(DATE(YEAR(DN91),MONTH(DN91),DAY(DN91)),1),"Sun ","Mon ","Tue ","Wed ","Thu ","Fri ","Sat "),MONTH(DN91),"/",DAY(DN91))</f>
        <v>Tue 8/1</v>
      </c>
      <c r="DO92" s="72">
        <f>IF(WEEKDAY(DN91)=6,DN91+3,IF(WEEKDAY(DN91)=7,DN91+2,IF(WEEKDAY(DN91)=1,DN91+1,IF(WEEKDAY(DN91)=3,DN91+6,IF(WEEKDAY(DN91)=4,DN91+5,IF(WEEKDAY(DN91)=5,DN91+4,IF(WEEKDAY(DN91)=2,DN91+7)))))))</f>
        <v>45145</v>
      </c>
      <c r="DP92" s="72">
        <f>DATE(YEAR(DO92),MONTH(DO92),DAY(DO92+7))</f>
        <v>45152</v>
      </c>
      <c r="DQ92" s="72">
        <f>DATE(YEAR(DP92),MONTH(DP92),DAY(DP92+7))</f>
        <v>45159</v>
      </c>
      <c r="DR92" s="72">
        <f>IF(DATE(YEAR(DQ92),MONTH(DQ92),DAY(DQ92+7))&lt;DQ92,"",DATE(YEAR(DQ92),MONTH(DQ92),DAY(DQ92+7)))</f>
        <v>45166</v>
      </c>
      <c r="DS92" s="72" t="str">
        <f>IF(DR92="","",IF(DATE(YEAR(DR92),MONTH(DR92),DAY(DR92+7))&lt;DR92,CONCATENATE("(",CHOOSE(WEEKDAY(DT91-1,1),"Sun ","Mon ","Tue ","Wed ","Thu ","Fri ","Sat "),MONTH(DN91),"/",DAY(DT91-1),")"),CONCATENATE(MONTH(DR92),"/",DAY(DR92+7)," (",CHOOSE(WEEKDAY(DT91-1,1),"Sun ","Mon ","Tue ","Wed ","Thu ","Fri ","Sat "),MONTH(DN91),"/",DAY(DT91-1),")")))</f>
        <v>(Thu 8/31)</v>
      </c>
      <c r="DT92" s="72" t="str">
        <f>CONCATENATE(CHOOSE(WEEKDAY(DATE(YEAR(DT91),MONTH(DT91),DAY(DT91)),1),"Sun ","Mon ","Tue ","Wed ","Thu ","Fri ","Sat "),MONTH(DT91),"/",DAY(DT91))</f>
        <v>Fri 9/1</v>
      </c>
      <c r="DU92" s="72">
        <f>IF(WEEKDAY(DT91)=6,DT91+3,IF(WEEKDAY(DT91)=7,DT91+2,IF(WEEKDAY(DT91)=1,DT91+1,IF(WEEKDAY(DT91)=3,DT91+6,IF(WEEKDAY(DT91)=4,DT91+5,IF(WEEKDAY(DT91)=5,DT91+4,IF(WEEKDAY(DT91)=2,DT91+7)))))))</f>
        <v>45173</v>
      </c>
      <c r="DV92" s="72">
        <f>DATE(YEAR(DU92),MONTH(DU92),DAY(DU92+7))</f>
        <v>45180</v>
      </c>
      <c r="DW92" s="72">
        <f>DATE(YEAR(DV92),MONTH(DV92),DAY(DV92+7))</f>
        <v>45187</v>
      </c>
      <c r="DX92" s="72">
        <f>IF(DATE(YEAR(DW92),MONTH(DW92),DAY(DW92+7))&lt;DW92,"",DATE(YEAR(DW92),MONTH(DW92),DAY(DW92+7)))</f>
        <v>45194</v>
      </c>
      <c r="DY92" s="72" t="str">
        <f>IF(DX92="","",IF(DATE(YEAR(DX92),MONTH(DX92),DAY(DX92+7))&lt;DX92,CONCATENATE("(",CHOOSE(WEEKDAY(DZ91-1,1),"Sun ","Mon ","Tue ","Wed ","Thu ","Fri ","Sat "),MONTH(DT91),"/",DAY(DZ91-1),")"),CONCATENATE(MONTH(DX92),"/",DAY(DX92+7)," (",CHOOSE(WEEKDAY(DZ91-1,1),"Sun ","Mon ","Tue ","Wed ","Thu ","Fri ","Sat "),MONTH(DT91),"/",DAY(DZ91-1),")")))</f>
        <v>(Sat 9/30)</v>
      </c>
      <c r="DZ92" s="72" t="str">
        <f>CONCATENATE(CHOOSE(WEEKDAY(DATE(YEAR(DZ91),MONTH(DZ91),DAY(DZ91)),1),"Sun ","Mon ","Tue ","Wed ","Thu ","Fri ","Sat "),MONTH(DZ91),"/",DAY(DZ91))</f>
        <v>Sun 10/1</v>
      </c>
      <c r="EA92" s="72">
        <f>IF(WEEKDAY(DZ91)=6,DZ91+3,IF(WEEKDAY(DZ91)=7,DZ91+2,IF(WEEKDAY(DZ91)=1,DZ91+1,IF(WEEKDAY(DZ91)=3,DZ91+6,IF(WEEKDAY(DZ91)=4,DZ91+5,IF(WEEKDAY(DZ91)=5,DZ91+4,IF(WEEKDAY(DZ91)=2,DZ91+7)))))))</f>
        <v>45201</v>
      </c>
      <c r="EB92" s="72">
        <f>DATE(YEAR(EA92),MONTH(EA92),DAY(EA92+7))</f>
        <v>45208</v>
      </c>
      <c r="EC92" s="72">
        <f>DATE(YEAR(EB92),MONTH(EB92),DAY(EB92+7))</f>
        <v>45215</v>
      </c>
      <c r="ED92" s="72">
        <f>IF(DATE(YEAR(EC92),MONTH(EC92),DAY(EC92+7))&lt;EC92,"",DATE(YEAR(EC92),MONTH(EC92),DAY(EC92+7)))</f>
        <v>45222</v>
      </c>
      <c r="EE92" s="72" t="str">
        <f>IF(ED92="","",IF(DATE(YEAR(ED92),MONTH(ED92),DAY(ED92+7))&lt;ED92,CONCATENATE("(",CHOOSE(WEEKDAY(EF91-1,1),"Sun ","Mon ","Tue ","Wed ","Thu ","Fri ","Sat "),MONTH(DZ91),"/",DAY(EF91-1),")"),CONCATENATE(MONTH(ED92),"/",DAY(ED92+7)," (",CHOOSE(WEEKDAY(EF91-1,1),"Sun ","Mon ","Tue ","Wed ","Thu ","Fri ","Sat "),MONTH(DZ91),"/",DAY(EF91-1),")")))</f>
        <v>10/30 (Tue 10/31)</v>
      </c>
      <c r="EF92" s="72" t="str">
        <f>CONCATENATE(CHOOSE(WEEKDAY(DATE(YEAR(EF91),MONTH(EF91),DAY(EF91)),1),"Sun ","Mon ","Tue ","Wed ","Thu ","Fri ","Sat "),MONTH(EF91),"/",DAY(EF91))</f>
        <v>Wed 11/1</v>
      </c>
      <c r="EG92" s="72">
        <f>IF(WEEKDAY(EF91)=6,EF91+3,IF(WEEKDAY(EF91)=7,EF91+2,IF(WEEKDAY(EF91)=1,EF91+1,IF(WEEKDAY(EF91)=3,EF91+6,IF(WEEKDAY(EF91)=4,EF91+5,IF(WEEKDAY(EF91)=5,EF91+4,IF(WEEKDAY(EF91)=2,EF91+7)))))))</f>
        <v>45236</v>
      </c>
      <c r="EH92" s="72">
        <f>DATE(YEAR(EG92),MONTH(EG92),DAY(EG92+7))</f>
        <v>45243</v>
      </c>
      <c r="EI92" s="72">
        <f>DATE(YEAR(EH92),MONTH(EH92),DAY(EH92+7))</f>
        <v>45250</v>
      </c>
      <c r="EJ92" s="72">
        <f>IF(DATE(YEAR(EI92),MONTH(EI92),DAY(EI92+7))&lt;EI92,"",DATE(YEAR(EI92),MONTH(EI92),DAY(EI92+7)))</f>
        <v>45257</v>
      </c>
      <c r="EK92" s="72" t="str">
        <f>IF(EJ92="","",IF(DATE(YEAR(EJ92),MONTH(EJ92),DAY(EJ92+7))&lt;EJ92,CONCATENATE("(",CHOOSE(WEEKDAY(EL91-1,1),"Sun ","Mon ","Tue ","Wed ","Thu ","Fri ","Sat "),MONTH(EF91),"/",DAY(EL91-1),")"),CONCATENATE(MONTH(EJ92),"/",DAY(EJ92+7)," (",CHOOSE(WEEKDAY(EL91-1,1),"Sun ","Mon ","Tue ","Wed ","Thu ","Fri ","Sat "),MONTH(EF91),"/",DAY(EL91-1),")")))</f>
        <v>(Thu 11/30)</v>
      </c>
      <c r="EL92" s="72" t="str">
        <f>CONCATENATE(CHOOSE(WEEKDAY(DATE(YEAR(EL91),MONTH(EL91),DAY(EL91)),1),"Sun ","Mon ","Tue ","Wed ","Thu ","Fri ","Sat "),MONTH(EL91),"/",DAY(EL91))</f>
        <v>Fri 12/1</v>
      </c>
      <c r="EM92" s="72">
        <f>IF(WEEKDAY(EL91)=6,EL91+3,IF(WEEKDAY(EL91)=7,EL91+2,IF(WEEKDAY(EL91)=1,EL91+1,IF(WEEKDAY(EL91)=3,EL91+6,IF(WEEKDAY(EL91)=4,EL91+5,IF(WEEKDAY(EL91)=5,EL91+4,IF(WEEKDAY(EL91)=2,EL91+7)))))))</f>
        <v>45264</v>
      </c>
      <c r="EN92" s="72">
        <f>DATE(YEAR(EM92),MONTH(EM92),DAY(EM92+7))</f>
        <v>45271</v>
      </c>
      <c r="EO92" s="72">
        <f>DATE(YEAR(EN92),MONTH(EN92),DAY(EN92+7))</f>
        <v>45278</v>
      </c>
      <c r="EP92" s="72">
        <f>IF(DATE(YEAR(EO92),MONTH(EO92),DAY(EO92+7))&lt;EO92,"",DATE(YEAR(EO92),MONTH(EO92),DAY(EO92+7)))</f>
        <v>45285</v>
      </c>
      <c r="EQ92" s="72" t="str">
        <f>IF(EP92="","",IF(DATE(YEAR(EP92),MONTH(EP92),DAY(EP92+7))&lt;EP92,CONCATENATE("(",CHOOSE(WEEKDAY(ER91-1,1),"Sun ","Mon ","Tue ","Wed ","Thu ","Fri ","Sat "),MONTH(EL91),"/",DAY(ER91-1),")"),CONCATENATE(MONTH(EP92),"/",DAY(EP92+7)," (",CHOOSE(WEEKDAY(ER91-1,1),"Sun ","Mon ","Tue ","Wed ","Thu ","Fri ","Sat "),MONTH(EL91),"/",DAY(ER91-1),")")))</f>
        <v>(Sun 12/31)</v>
      </c>
      <c r="ER92" s="72" t="str">
        <f>CONCATENATE(CHOOSE(WEEKDAY(DATE(YEAR(ER91),MONTH(ER91),DAY(ER91)),1),"Sun ","Mon ","Tue ","Wed ","Thu ","Fri ","Sat "),MONTH(ER91),"/",DAY(ER91))</f>
        <v>Mon 1/1</v>
      </c>
      <c r="ES92" s="72">
        <f>IF(WEEKDAY(ER91)=6,ER91+3,IF(WEEKDAY(ER91)=7,ER91+2,IF(WEEKDAY(ER91)=1,ER91+1,IF(WEEKDAY(ER91)=3,ER91+6,IF(WEEKDAY(ER91)=4,ER91+5,IF(WEEKDAY(ER91)=5,ER91+4,IF(WEEKDAY(ER91)=2,ER91+7)))))))</f>
        <v>45299</v>
      </c>
      <c r="ET92" s="72">
        <f>DATE(YEAR(ES92),MONTH(ES92),DAY(ES92+7))</f>
        <v>45306</v>
      </c>
      <c r="EU92" s="72">
        <f>DATE(YEAR(ET92),MONTH(ET92),DAY(ET92+7))</f>
        <v>45313</v>
      </c>
      <c r="EV92" s="72">
        <f>IF(DATE(YEAR(EU92),MONTH(EU92),DAY(EU92+7))&lt;EU92,"",DATE(YEAR(EU92),MONTH(EU92),DAY(EU92+7)))</f>
        <v>45320</v>
      </c>
      <c r="EW92" s="72" t="str">
        <f>IF(EV92="","",IF(DATE(YEAR(EV92),MONTH(EV92),DAY(EV92+7))&lt;EV92,CONCATENATE("(",CHOOSE(WEEKDAY(EX91-1,1),"Sun ","Mon ","Tue ","Wed ","Thu ","Fri ","Sat "),MONTH(ER91),"/",DAY(EX91-1),")"),CONCATENATE(MONTH(EV92),"/",DAY(EV92+7)," (",CHOOSE(WEEKDAY(EX91-1,1),"Sun ","Mon ","Tue ","Wed ","Thu ","Fri ","Sat "),MONTH(ER91),"/",DAY(EX91-1),")")))</f>
        <v>(Wed 1/31)</v>
      </c>
      <c r="EX92" s="72" t="str">
        <f>CONCATENATE(CHOOSE(WEEKDAY(DATE(YEAR(EX91),MONTH(EX91),DAY(EX91)),1),"Sun ","Mon ","Tue ","Wed ","Thu ","Fri ","Sat "),MONTH(EX91),"/",DAY(EX91))</f>
        <v>Thu 2/1</v>
      </c>
      <c r="EY92" s="72">
        <f>IF(WEEKDAY(EX91)=6,EX91+3,IF(WEEKDAY(EX91)=7,EX91+2,IF(WEEKDAY(EX91)=1,EX91+1,IF(WEEKDAY(EX91)=3,EX91+6,IF(WEEKDAY(EX91)=4,EX91+5,IF(WEEKDAY(EX91)=5,EX91+4,IF(WEEKDAY(EX91)=2,EX91+7)))))))</f>
        <v>45327</v>
      </c>
      <c r="EZ92" s="72">
        <f>DATE(YEAR(EY92),MONTH(EY92),DAY(EY92+7))</f>
        <v>45334</v>
      </c>
      <c r="FA92" s="72">
        <f>DATE(YEAR(EZ92),MONTH(EZ92),DAY(EZ92+7))</f>
        <v>45341</v>
      </c>
      <c r="FB92" s="72">
        <f>IF(DATE(YEAR(FA92),MONTH(FA92),DAY(FA92+7))&lt;FA92,"",DATE(YEAR(FA92),MONTH(FA92),DAY(FA92+7)))</f>
        <v>45348</v>
      </c>
      <c r="FC92" s="72" t="str">
        <f>IF(FB92="","",IF(DATE(YEAR(FB92),MONTH(FB92),DAY(FB92+7))&lt;FB92,CONCATENATE("(",CHOOSE(WEEKDAY(FD91-1,1),"Sun ","Mon ","Tue ","Wed ","Thu ","Fri ","Sat "),MONTH(EX91),"/",DAY(FD91-1),")"),CONCATENATE(MONTH(FB92),"/",DAY(FB92+7)," (",CHOOSE(WEEKDAY(FD91-1,1),"Sun ","Mon ","Tue ","Wed ","Thu ","Fri ","Sat "),MONTH(EX91),"/",DAY(FD91-1),")")))</f>
        <v>(Thu 2/29)</v>
      </c>
      <c r="FD92" s="72" t="str">
        <f>CONCATENATE(CHOOSE(WEEKDAY(DATE(YEAR(FD91),MONTH(FD91),DAY(FD91)),1),"Sun ","Mon ","Tue ","Wed ","Thu ","Fri ","Sat "),MONTH(FD91),"/",DAY(FD91))</f>
        <v>Fri 3/1</v>
      </c>
      <c r="FE92" s="72">
        <f>IF(WEEKDAY(FD91)=6,FD91+3,IF(WEEKDAY(FD91)=7,FD91+2,IF(WEEKDAY(FD91)=1,FD91+1,IF(WEEKDAY(FD91)=3,FD91+6,IF(WEEKDAY(FD91)=4,FD91+5,IF(WEEKDAY(FD91)=5,FD91+4,IF(WEEKDAY(FD91)=2,FD91+7)))))))</f>
        <v>45355</v>
      </c>
      <c r="FF92" s="72">
        <f>DATE(YEAR(FE92),MONTH(FE92),DAY(FE92+7))</f>
        <v>45362</v>
      </c>
      <c r="FG92" s="72">
        <f>DATE(YEAR(FF92),MONTH(FF92),DAY(FF92+7))</f>
        <v>45369</v>
      </c>
      <c r="FH92" s="72">
        <f>IF(DATE(YEAR(FG92),MONTH(FG92),DAY(FG92+7))&lt;FG92,"",DATE(YEAR(FG92),MONTH(FG92),DAY(FG92+7)))</f>
        <v>45376</v>
      </c>
      <c r="FI92" s="72" t="str">
        <f>IF(FH92="","",IF(DATE(YEAR(FH92),MONTH(FH92),DAY(FH92+7))&lt;FH92,CONCATENATE("(",CHOOSE(WEEKDAY(FJ91-1,1),"Sun ","Mon ","Tue ","Wed ","Thu ","Fri ","Sat "),MONTH(FD91),"/",DAY(FJ91-1),")"),CONCATENATE(MONTH(FH92),"/",DAY(FH92+7)," (",CHOOSE(WEEKDAY(FJ91-1,1),"Sun ","Mon ","Tue ","Wed ","Thu ","Fri ","Sat "),MONTH(FD91),"/",DAY(FJ91-1),")")))</f>
        <v>(Sun 3/31)</v>
      </c>
      <c r="FJ92" s="72" t="str">
        <f>CONCATENATE(CHOOSE(WEEKDAY(DATE(YEAR(FJ91),MONTH(FJ91),DAY(FJ91)),1),"Sun ","Mon ","Tue ","Wed ","Thu ","Fri ","Sat "),MONTH(FJ91),"/",DAY(FJ91))</f>
        <v>Mon 4/1</v>
      </c>
      <c r="FK92" s="72">
        <f>IF(WEEKDAY(FJ91)=6,FJ91+3,IF(WEEKDAY(FJ91)=7,FJ91+2,IF(WEEKDAY(FJ91)=1,FJ91+1,IF(WEEKDAY(FJ91)=3,FJ91+6,IF(WEEKDAY(FJ91)=4,FJ91+5,IF(WEEKDAY(FJ91)=5,FJ91+4,IF(WEEKDAY(FJ91)=2,FJ91+7)))))))</f>
        <v>45390</v>
      </c>
      <c r="FL92" s="72">
        <f>DATE(YEAR(FK92),MONTH(FK92),DAY(FK92+7))</f>
        <v>45397</v>
      </c>
      <c r="FM92" s="72">
        <f>DATE(YEAR(FL92),MONTH(FL92),DAY(FL92+7))</f>
        <v>45404</v>
      </c>
      <c r="FN92" s="72">
        <f>IF(DATE(YEAR(FM92),MONTH(FM92),DAY(FM92+7))&lt;FM92,"",DATE(YEAR(FM92),MONTH(FM92),DAY(FM92+7)))</f>
        <v>45411</v>
      </c>
      <c r="FO92" s="72" t="str">
        <f>IF(FN92="","",IF(DATE(YEAR(FN92),MONTH(FN92),DAY(FN92+7))&lt;FN92,CONCATENATE("(",CHOOSE(WEEKDAY(FP91-1,1),"Sun ","Mon ","Tue ","Wed ","Thu ","Fri ","Sat "),MONTH(FJ91),"/",DAY(FP91-1),")"),CONCATENATE(MONTH(FN92),"/",DAY(FN92+7)," (",CHOOSE(WEEKDAY(FP91-1,1),"Sun ","Mon ","Tue ","Wed ","Thu ","Fri ","Sat "),MONTH(FJ91),"/",DAY(FP91-1),")")))</f>
        <v>(Tue 4/30)</v>
      </c>
      <c r="FP92" s="72" t="str">
        <f>CONCATENATE(CHOOSE(WEEKDAY(DATE(YEAR(FP91),MONTH(FP91),DAY(FP91)),1),"Sun ","Mon ","Tue ","Wed ","Thu ","Fri ","Sat "),MONTH(FP91),"/",DAY(FP91))</f>
        <v>Wed 5/1</v>
      </c>
      <c r="FQ92" s="72">
        <f>IF(WEEKDAY(FP91)=6,FP91+3,IF(WEEKDAY(FP91)=7,FP91+2,IF(WEEKDAY(FP91)=1,FP91+1,IF(WEEKDAY(FP91)=3,FP91+6,IF(WEEKDAY(FP91)=4,FP91+5,IF(WEEKDAY(FP91)=5,FP91+4,IF(WEEKDAY(FP91)=2,FP91+7)))))))</f>
        <v>45418</v>
      </c>
      <c r="FR92" s="72">
        <f>DATE(YEAR(FQ92),MONTH(FQ92),DAY(FQ92+7))</f>
        <v>45425</v>
      </c>
      <c r="FS92" s="72">
        <f>DATE(YEAR(FR92),MONTH(FR92),DAY(FR92+7))</f>
        <v>45432</v>
      </c>
      <c r="FT92" s="72">
        <f>IF(DATE(YEAR(FS92),MONTH(FS92),DAY(FS92+7))&lt;FS92,"",DATE(YEAR(FS92),MONTH(FS92),DAY(FS92+7)))</f>
        <v>45439</v>
      </c>
      <c r="FU92" s="72" t="str">
        <f>IF(FT92="","",IF(DATE(YEAR(FT92),MONTH(FT92),DAY(FT92+7))&lt;FT92,CONCATENATE("(",CHOOSE(WEEKDAY(FV91-1,1),"Sun ","Mon ","Tue ","Wed ","Thu ","Fri ","Sat "),MONTH(FP91),"/",DAY(FV91-1),")"),CONCATENATE(MONTH(FT92),"/",DAY(FT92+7)," (",CHOOSE(WEEKDAY(FV91-1,1),"Sun ","Mon ","Tue ","Wed ","Thu ","Fri ","Sat "),MONTH(FP91),"/",DAY(FV91-1),")")))</f>
        <v>(Fri 5/31)</v>
      </c>
      <c r="FV92" s="72" t="str">
        <f>CONCATENATE(CHOOSE(WEEKDAY(DATE(YEAR(FV91),MONTH(FV91),DAY(FV91)),1),"Sun ","Mon ","Tue ","Wed ","Thu ","Fri ","Sat "),MONTH(FV91),"/",DAY(FV91))</f>
        <v>Sat 6/1</v>
      </c>
      <c r="FW92" s="72">
        <f>IF(WEEKDAY(FV91)=6,FV91+3,IF(WEEKDAY(FV91)=7,FV91+2,IF(WEEKDAY(FV91)=1,FV91+1,IF(WEEKDAY(FV91)=3,FV91+6,IF(WEEKDAY(FV91)=4,FV91+5,IF(WEEKDAY(FV91)=5,FV91+4,IF(WEEKDAY(FV91)=2,FV91+7)))))))</f>
        <v>45446</v>
      </c>
      <c r="FX92" s="72">
        <f>DATE(YEAR(FW92),MONTH(FW92),DAY(FW92+7))</f>
        <v>45453</v>
      </c>
      <c r="FY92" s="72">
        <f>DATE(YEAR(FX92),MONTH(FX92),DAY(FX92+7))</f>
        <v>45460</v>
      </c>
      <c r="FZ92" s="72">
        <f>IF(DATE(YEAR(FY92),MONTH(FY92),DAY(FY92+7))&lt;FY92,"",DATE(YEAR(FY92),MONTH(FY92),DAY(FY92+7)))</f>
        <v>45467</v>
      </c>
      <c r="GA92" s="72" t="str">
        <f>IF(FZ92="","",IF(DATE(YEAR(FZ92),MONTH(FZ92),DAY(FZ92+7))&lt;FZ92,CONCATENATE("(",CHOOSE(WEEKDAY(GB91-1,1),"Sun ","Mon ","Tue ","Wed ","Thu ","Fri ","Sat "),MONTH(FV91),"/",DAY(GB91-1),")"),CONCATENATE(MONTH(FZ92),"/",DAY(FZ92+7)," (",CHOOSE(WEEKDAY(GB91-1,1),"Sun ","Mon ","Tue ","Wed ","Thu ","Fri ","Sat "),MONTH(FV91),"/",DAY(GB91-1),")")))</f>
        <v>(Sun 6/30)</v>
      </c>
      <c r="GB92" s="72" t="str">
        <f>CONCATENATE(CHOOSE(WEEKDAY(DATE(YEAR(GB91),MONTH(GB91),DAY(GB91)),1),"Sun ","Mon ","Tue ","Wed ","Thu ","Fri ","Sat "),MONTH(GB91),"/",DAY(GB91))</f>
        <v>Mon 7/1</v>
      </c>
      <c r="GC92" s="72">
        <f>IF(WEEKDAY(GB91)=6,GB91+3,IF(WEEKDAY(GB91)=7,GB91+2,IF(WEEKDAY(GB91)=1,GB91+1,IF(WEEKDAY(GB91)=3,GB91+6,IF(WEEKDAY(GB91)=4,GB91+5,IF(WEEKDAY(GB91)=5,GB91+4,IF(WEEKDAY(GB91)=2,GB91+7)))))))</f>
        <v>45481</v>
      </c>
      <c r="GD92" s="72">
        <f>DATE(YEAR(GC92),MONTH(GC92),DAY(GC92+7))</f>
        <v>45488</v>
      </c>
      <c r="GE92" s="72">
        <f>DATE(YEAR(GD92),MONTH(GD92),DAY(GD92+7))</f>
        <v>45495</v>
      </c>
      <c r="GF92" s="72">
        <f>IF(DATE(YEAR(GE92),MONTH(GE92),DAY(GE92+7))&lt;GE92,"",DATE(YEAR(GE92),MONTH(GE92),DAY(GE92+7)))</f>
        <v>45502</v>
      </c>
      <c r="GG92" s="72" t="str">
        <f>IF(GF92="","",IF(DATE(YEAR(GF92),MONTH(GF92),DAY(GF92+7))&lt;GF92,CONCATENATE("(",CHOOSE(WEEKDAY(GH91-1,1),"Sun ","Mon ","Tue ","Wed ","Thu ","Fri ","Sat "),MONTH(GB91),"/",DAY(GH91-1),")"),CONCATENATE(MONTH(GF92),"/",DAY(GF92+7)," (",CHOOSE(WEEKDAY(GH91-1,1),"Sun ","Mon ","Tue ","Wed ","Thu ","Fri ","Sat "),MONTH(GB91),"/",DAY(GH91-1),")")))</f>
        <v>(Wed 7/31)</v>
      </c>
      <c r="GH92" s="72" t="str">
        <f>CONCATENATE(CHOOSE(WEEKDAY(DATE(YEAR(GH91),MONTH(GH91),DAY(GH91)),1),"Sun ","Mon ","Tue ","Wed ","Thu ","Fri ","Sat "),MONTH(GH91),"/",DAY(GH91))</f>
        <v>Thu 8/1</v>
      </c>
      <c r="GI92" s="72">
        <f>IF(WEEKDAY(GH91)=6,GH91+3,IF(WEEKDAY(GH91)=7,GH91+2,IF(WEEKDAY(GH91)=1,GH91+1,IF(WEEKDAY(GH91)=3,GH91+6,IF(WEEKDAY(GH91)=4,GH91+5,IF(WEEKDAY(GH91)=5,GH91+4,IF(WEEKDAY(GH91)=2,GH91+7)))))))</f>
        <v>45509</v>
      </c>
      <c r="GJ92" s="72">
        <f>DATE(YEAR(GI92),MONTH(GI92),DAY(GI92+7))</f>
        <v>45516</v>
      </c>
      <c r="GK92" s="72">
        <f>DATE(YEAR(GJ92),MONTH(GJ92),DAY(GJ92+7))</f>
        <v>45523</v>
      </c>
      <c r="GL92" s="72">
        <f>IF(DATE(YEAR(GK92),MONTH(GK92),DAY(GK92+7))&lt;GK92,"",DATE(YEAR(GK92),MONTH(GK92),DAY(GK92+7)))</f>
        <v>45530</v>
      </c>
      <c r="GM92" s="72" t="str">
        <f>IF(GL92="","",IF(DATE(YEAR(GL92),MONTH(GL92),DAY(GL92+7))&lt;GL92,CONCATENATE("(",CHOOSE(WEEKDAY(GN91-1,1),"Sun ","Mon ","Tue ","Wed ","Thu ","Fri ","Sat "),MONTH(GH91),"/",DAY(GN91-1),")"),CONCATENATE(MONTH(GL92),"/",DAY(GL92+7)," (",CHOOSE(WEEKDAY(GN91-1,1),"Sun ","Mon ","Tue ","Wed ","Thu ","Fri ","Sat "),MONTH(GH91),"/",DAY(GN91-1),")")))</f>
        <v>(Sat 8/31)</v>
      </c>
      <c r="GN92" s="72" t="str">
        <f>CONCATENATE(CHOOSE(WEEKDAY(DATE(YEAR(GN91),MONTH(GN91),DAY(GN91)),1),"Sun ","Mon ","Tue ","Wed ","Thu ","Fri ","Sat "),MONTH(GN91),"/",DAY(GN91))</f>
        <v>Sun 9/1</v>
      </c>
      <c r="GO92" s="72">
        <f>IF(WEEKDAY(GN91)=6,GN91+3,IF(WEEKDAY(GN91)=7,GN91+2,IF(WEEKDAY(GN91)=1,GN91+1,IF(WEEKDAY(GN91)=3,GN91+6,IF(WEEKDAY(GN91)=4,GN91+5,IF(WEEKDAY(GN91)=5,GN91+4,IF(WEEKDAY(GN91)=2,GN91+7)))))))</f>
        <v>45537</v>
      </c>
      <c r="GP92" s="72">
        <f>DATE(YEAR(GO92),MONTH(GO92),DAY(GO92+7))</f>
        <v>45544</v>
      </c>
      <c r="GQ92" s="72">
        <f>DATE(YEAR(GP92),MONTH(GP92),DAY(GP92+7))</f>
        <v>45551</v>
      </c>
      <c r="GR92" s="72">
        <f>IF(DATE(YEAR(GQ92),MONTH(GQ92),DAY(GQ92+7))&lt;GQ92,"",DATE(YEAR(GQ92),MONTH(GQ92),DAY(GQ92+7)))</f>
        <v>45558</v>
      </c>
      <c r="GS92" s="72" t="str">
        <f>IF(GR92="","",IF(DATE(YEAR(GR92),MONTH(GR92),DAY(GR92+7))&lt;GR92,CONCATENATE("(",CHOOSE(WEEKDAY(GT91-1,1),"Sun ","Mon ","Tue ","Wed ","Thu ","Fri ","Sat "),MONTH(GN91),"/",DAY(GT91-1),")"),CONCATENATE(MONTH(GR92),"/",DAY(GR92+7)," (",CHOOSE(WEEKDAY(GT91-1,1),"Sun ","Mon ","Tue ","Wed ","Thu ","Fri ","Sat "),MONTH(GN91),"/",DAY(GT91-1),")")))</f>
        <v>9/30 (Mon 9/30)</v>
      </c>
      <c r="GT92" s="72" t="str">
        <f>CONCATENATE(CHOOSE(WEEKDAY(DATE(YEAR(GT91),MONTH(GT91),DAY(GT91)),1),"Sun ","Mon ","Tue ","Wed ","Thu ","Fri ","Sat "),MONTH(GT91),"/",DAY(GT91))</f>
        <v>Tue 10/1</v>
      </c>
      <c r="GU92" s="72">
        <f>IF(WEEKDAY(GT91)=6,GT91+3,IF(WEEKDAY(GT91)=7,GT91+2,IF(WEEKDAY(GT91)=1,GT91+1,IF(WEEKDAY(GT91)=3,GT91+6,IF(WEEKDAY(GT91)=4,GT91+5,IF(WEEKDAY(GT91)=5,GT91+4,IF(WEEKDAY(GT91)=2,GT91+7)))))))</f>
        <v>45572</v>
      </c>
      <c r="GV92" s="72">
        <f>DATE(YEAR(GU92),MONTH(GU92),DAY(GU92+7))</f>
        <v>45579</v>
      </c>
      <c r="GW92" s="72">
        <f>DATE(YEAR(GV92),MONTH(GV92),DAY(GV92+7))</f>
        <v>45586</v>
      </c>
      <c r="GX92" s="72">
        <f>IF(DATE(YEAR(GW92),MONTH(GW92),DAY(GW92+7))&lt;GW92,"",DATE(YEAR(GW92),MONTH(GW92),DAY(GW92+7)))</f>
        <v>45593</v>
      </c>
      <c r="GY92" s="72" t="str">
        <f>IF(GX92="","",IF(DATE(YEAR(GX92),MONTH(GX92),DAY(GX92+7))&lt;GX92,CONCATENATE("(",CHOOSE(WEEKDAY(GZ91-1,1),"Sun ","Mon ","Tue ","Wed ","Thu ","Fri ","Sat "),MONTH(GT91),"/",DAY(GZ91-1),")"),CONCATENATE(MONTH(GX92),"/",DAY(GX92+7)," (",CHOOSE(WEEKDAY(GZ91-1,1),"Sun ","Mon ","Tue ","Wed ","Thu ","Fri ","Sat "),MONTH(GT91),"/",DAY(GZ91-1),")")))</f>
        <v>(Thu 10/31)</v>
      </c>
      <c r="GZ92" s="72" t="str">
        <f>CONCATENATE(CHOOSE(WEEKDAY(DATE(YEAR(GZ91),MONTH(GZ91),DAY(GZ91)),1),"Sun ","Mon ","Tue ","Wed ","Thu ","Fri ","Sat "),MONTH(GZ91),"/",DAY(GZ91))</f>
        <v>Fri 11/1</v>
      </c>
      <c r="HA92" s="72">
        <f>IF(WEEKDAY(GZ91)=6,GZ91+3,IF(WEEKDAY(GZ91)=7,GZ91+2,IF(WEEKDAY(GZ91)=1,GZ91+1,IF(WEEKDAY(GZ91)=3,GZ91+6,IF(WEEKDAY(GZ91)=4,GZ91+5,IF(WEEKDAY(GZ91)=5,GZ91+4,IF(WEEKDAY(GZ91)=2,GZ91+7)))))))</f>
        <v>45600</v>
      </c>
      <c r="HB92" s="72">
        <f>DATE(YEAR(HA92),MONTH(HA92),DAY(HA92+7))</f>
        <v>45607</v>
      </c>
      <c r="HC92" s="72">
        <f>DATE(YEAR(HB92),MONTH(HB92),DAY(HB92+7))</f>
        <v>45614</v>
      </c>
      <c r="HD92" s="72">
        <f>IF(DATE(YEAR(HC92),MONTH(HC92),DAY(HC92+7))&lt;HC92,"",DATE(YEAR(HC92),MONTH(HC92),DAY(HC92+7)))</f>
        <v>45621</v>
      </c>
      <c r="HE92" s="72" t="str">
        <f>IF(HD92="","",IF(DATE(YEAR(HD92),MONTH(HD92),DAY(HD92+7))&lt;HD92,CONCATENATE("(",CHOOSE(WEEKDAY(HF91-1,1),"Sun ","Mon ","Tue ","Wed ","Thu ","Fri ","Sat "),MONTH(GZ91),"/",DAY(HF91-1),")"),CONCATENATE(MONTH(HD92),"/",DAY(HD92+7)," (",CHOOSE(WEEKDAY(HF91-1,1),"Sun ","Mon ","Tue ","Wed ","Thu ","Fri ","Sat "),MONTH(GZ91),"/",DAY(HF91-1),")")))</f>
        <v>(Sat 11/30)</v>
      </c>
      <c r="HF92" s="72" t="str">
        <f>CONCATENATE(CHOOSE(WEEKDAY(DATE(YEAR(HF91),MONTH(HF91),DAY(HF91)),1),"Sun ","Mon ","Tue ","Wed ","Thu ","Fri ","Sat "),MONTH(HF91),"/",DAY(HF91))</f>
        <v>Sun 12/1</v>
      </c>
      <c r="HG92" s="72">
        <f>IF(WEEKDAY(HF91)=6,HF91+3,IF(WEEKDAY(HF91)=7,HF91+2,IF(WEEKDAY(HF91)=1,HF91+1,IF(WEEKDAY(HF91)=3,HF91+6,IF(WEEKDAY(HF91)=4,HF91+5,IF(WEEKDAY(HF91)=5,HF91+4,IF(WEEKDAY(HF91)=2,HF91+7)))))))</f>
        <v>45628</v>
      </c>
      <c r="HH92" s="72">
        <f>DATE(YEAR(HG92),MONTH(HG92),DAY(HG92+7))</f>
        <v>45635</v>
      </c>
      <c r="HI92" s="72">
        <f>DATE(YEAR(HH92),MONTH(HH92),DAY(HH92+7))</f>
        <v>45642</v>
      </c>
      <c r="HJ92" s="72">
        <f>IF(DATE(YEAR(HI92),MONTH(HI92),DAY(HI92+7))&lt;HI92,"",DATE(YEAR(HI92),MONTH(HI92),DAY(HI92+7)))</f>
        <v>45649</v>
      </c>
      <c r="HK92" s="72" t="str">
        <f>IF(HJ92="","",IF(DATE(YEAR(HJ92),MONTH(HJ92),DAY(HJ92+7))&lt;HJ92,CONCATENATE("(",CHOOSE(WEEKDAY(HL91-1,1),"Sun ","Mon ","Tue ","Wed ","Thu ","Fri ","Sat "),MONTH(HF91),"/",DAY(HL91-1),")"),CONCATENATE(MONTH(HJ92),"/",DAY(HJ92+7)," (",CHOOSE(WEEKDAY(HL91-1,1),"Sun ","Mon ","Tue ","Wed ","Thu ","Fri ","Sat "),MONTH(HF91),"/",DAY(HL91-1),")")))</f>
        <v>12/30 (Tue 12/31)</v>
      </c>
      <c r="HL92" s="72" t="str">
        <f>CONCATENATE(CHOOSE(WEEKDAY(DATE(YEAR(HL91),MONTH(HL91),DAY(HL91)),1),"Sun ","Mon ","Tue ","Wed ","Thu ","Fri ","Sat "),MONTH(HL91),"/",DAY(HL91))</f>
        <v>Wed 1/1</v>
      </c>
      <c r="HM92" s="72">
        <f>IF(WEEKDAY(HL91)=6,HL91+3,IF(WEEKDAY(HL91)=7,HL91+2,IF(WEEKDAY(HL91)=1,HL91+1,IF(WEEKDAY(HL91)=3,HL91+6,IF(WEEKDAY(HL91)=4,HL91+5,IF(WEEKDAY(HL91)=5,HL91+4,IF(WEEKDAY(HL91)=2,HL91+7)))))))</f>
        <v>45663</v>
      </c>
      <c r="HN92" s="72">
        <f>DATE(YEAR(HM92),MONTH(HM92),DAY(HM92+7))</f>
        <v>45670</v>
      </c>
      <c r="HO92" s="72">
        <f>DATE(YEAR(HN92),MONTH(HN92),DAY(HN92+7))</f>
        <v>45677</v>
      </c>
      <c r="HP92" s="72">
        <f>IF(DATE(YEAR(HO92),MONTH(HO92),DAY(HO92+7))&lt;HO92,"",DATE(YEAR(HO92),MONTH(HO92),DAY(HO92+7)))</f>
        <v>45684</v>
      </c>
      <c r="HQ92" s="72" t="str">
        <f>IF(HP92="","",IF(DATE(YEAR(HP92),MONTH(HP92),DAY(HP92+7))&lt;HP92,CONCATENATE("(",CHOOSE(WEEKDAY(HR91-1,1),"Sun ","Mon ","Tue ","Wed ","Thu ","Fri ","Sat "),MONTH(HL91),"/",DAY(HR91-1),")"),CONCATENATE(MONTH(HP92),"/",DAY(HP92+7)," (",CHOOSE(WEEKDAY(HR91-1,1),"Sun ","Mon ","Tue ","Wed ","Thu ","Fri ","Sat "),MONTH(HL91),"/",DAY(HR91-1),")")))</f>
        <v>(Fri 1/31)</v>
      </c>
      <c r="HR92" s="72" t="str">
        <f>CONCATENATE(CHOOSE(WEEKDAY(DATE(YEAR(HR91),MONTH(HR91),DAY(HR91)),1),"Sun ","Mon ","Tue ","Wed ","Thu ","Fri ","Sat "),MONTH(HR91),"/",DAY(HR91))</f>
        <v>Sat 2/1</v>
      </c>
      <c r="HS92" s="72">
        <f>IF(WEEKDAY(HR91)=6,HR91+3,IF(WEEKDAY(HR91)=7,HR91+2,IF(WEEKDAY(HR91)=1,HR91+1,IF(WEEKDAY(HR91)=3,HR91+6,IF(WEEKDAY(HR91)=4,HR91+5,IF(WEEKDAY(HR91)=5,HR91+4,IF(WEEKDAY(HR91)=2,HR91+7)))))))</f>
        <v>45691</v>
      </c>
      <c r="HT92" s="72">
        <f>DATE(YEAR(HS92),MONTH(HS92),DAY(HS92+7))</f>
        <v>45698</v>
      </c>
      <c r="HU92" s="72">
        <f>DATE(YEAR(HT92),MONTH(HT92),DAY(HT92+7))</f>
        <v>45705</v>
      </c>
      <c r="HV92" s="72">
        <f>IF(DATE(YEAR(HU92),MONTH(HU92),DAY(HU92+7))&lt;HU92,"",DATE(YEAR(HU92),MONTH(HU92),DAY(HU92+7)))</f>
        <v>45712</v>
      </c>
      <c r="HW92" s="72" t="str">
        <f>IF(HV92="","",IF(DATE(YEAR(HV92),MONTH(HV92),DAY(HV92+7))&lt;HV92,CONCATENATE("(",CHOOSE(WEEKDAY(HX91-1,1),"Sun ","Mon ","Tue ","Wed ","Thu ","Fri ","Sat "),MONTH(HR91),"/",DAY(HX91-1),")"),CONCATENATE(MONTH(HV92),"/",DAY(HV92+7)," (",CHOOSE(WEEKDAY(HX91-1,1),"Sun ","Mon ","Tue ","Wed ","Thu ","Fri ","Sat "),MONTH(HR91),"/",DAY(HX91-1),")")))</f>
        <v>(Fri 2/28)</v>
      </c>
      <c r="HX92" s="72" t="str">
        <f>CONCATENATE(CHOOSE(WEEKDAY(DATE(YEAR(HX91),MONTH(HX91),DAY(HX91)),1),"Sun ","Mon ","Tue ","Wed ","Thu ","Fri ","Sat "),MONTH(HX91),"/",DAY(HX91))</f>
        <v>Sat 3/1</v>
      </c>
      <c r="HY92" s="72">
        <f>IF(WEEKDAY(HX91)=6,HX91+3,IF(WEEKDAY(HX91)=7,HX91+2,IF(WEEKDAY(HX91)=1,HX91+1,IF(WEEKDAY(HX91)=3,HX91+6,IF(WEEKDAY(HX91)=4,HX91+5,IF(WEEKDAY(HX91)=5,HX91+4,IF(WEEKDAY(HX91)=2,HX91+7)))))))</f>
        <v>45719</v>
      </c>
      <c r="HZ92" s="72">
        <f>DATE(YEAR(HY92),MONTH(HY92),DAY(HY92+7))</f>
        <v>45726</v>
      </c>
      <c r="IA92" s="72">
        <f>DATE(YEAR(HZ92),MONTH(HZ92),DAY(HZ92+7))</f>
        <v>45733</v>
      </c>
      <c r="IB92" s="72">
        <f>IF(DATE(YEAR(IA92),MONTH(IA92),DAY(IA92+7))&lt;IA92,"",DATE(YEAR(IA92),MONTH(IA92),DAY(IA92+7)))</f>
        <v>45740</v>
      </c>
      <c r="IC92" s="72" t="str">
        <f>IF(IB92="","",IF(DATE(YEAR(IB92),MONTH(IB92),DAY(IB92+7))&lt;IB92,CONCATENATE("(",CHOOSE(WEEKDAY(ID91-1,1),"Sun ","Mon ","Tue ","Wed ","Thu ","Fri ","Sat "),MONTH(HX91),"/",DAY(ID91-1),")"),CONCATENATE(MONTH(IB92),"/",DAY(IB92+7)," (",CHOOSE(WEEKDAY(ID91-1,1),"Sun ","Mon ","Tue ","Wed ","Thu ","Fri ","Sat "),MONTH(HX91),"/",DAY(ID91-1),")")))</f>
        <v>3/31 (Mon 3/31)</v>
      </c>
      <c r="ID92" s="72" t="str">
        <f>CONCATENATE(CHOOSE(WEEKDAY(DATE(YEAR(ID91),MONTH(ID91),DAY(ID91)),1),"Sun ","Mon ","Tue ","Wed ","Thu ","Fri ","Sat "),MONTH(ID91),"/",DAY(ID91))</f>
        <v>Tue 4/1</v>
      </c>
      <c r="IE92" s="72">
        <f>IF(WEEKDAY(ID91)=6,ID91+3,IF(WEEKDAY(ID91)=7,ID91+2,IF(WEEKDAY(ID91)=1,ID91+1,IF(WEEKDAY(ID91)=3,ID91+6,IF(WEEKDAY(ID91)=4,ID91+5,IF(WEEKDAY(ID91)=5,ID91+4,IF(WEEKDAY(ID91)=2,ID91+7)))))))</f>
        <v>45754</v>
      </c>
      <c r="IF92" s="72">
        <f>DATE(YEAR(IE92),MONTH(IE92),DAY(IE92+7))</f>
        <v>45761</v>
      </c>
      <c r="IG92" s="72">
        <f>DATE(YEAR(IF92),MONTH(IF92),DAY(IF92+7))</f>
        <v>45768</v>
      </c>
      <c r="IH92" s="72">
        <f>IF(DATE(YEAR(IG92),MONTH(IG92),DAY(IG92+7))&lt;IG92,"",DATE(YEAR(IG92),MONTH(IG92),DAY(IG92+7)))</f>
        <v>45775</v>
      </c>
      <c r="II92" s="72" t="str">
        <f>IF(IH92="","",IF(DATE(YEAR(IH92),MONTH(IH92),DAY(IH92+7))&lt;IH92,CONCATENATE("(",CHOOSE(WEEKDAY(IJ91-1,1),"Sun ","Mon ","Tue ","Wed ","Thu ","Fri ","Sat "),MONTH(ID91),"/",DAY(IJ91-1),")"),CONCATENATE(MONTH(IH92),"/",DAY(IH92+7)," (",CHOOSE(WEEKDAY(IJ91-1,1),"Sun ","Mon ","Tue ","Wed ","Thu ","Fri ","Sat "),MONTH(ID91),"/",DAY(IJ91-1),")")))</f>
        <v>(Wed 4/30)</v>
      </c>
      <c r="IJ92" s="72" t="str">
        <f>CONCATENATE(CHOOSE(WEEKDAY(DATE(YEAR(IJ91),MONTH(IJ91),DAY(IJ91)),1),"Sun ","Mon ","Tue ","Wed ","Thu ","Fri ","Sat "),MONTH(IJ91),"/",DAY(IJ91))</f>
        <v>Thu 5/1</v>
      </c>
      <c r="IK92" s="72">
        <f>IF(WEEKDAY(IJ91)=6,IJ91+3,IF(WEEKDAY(IJ91)=7,IJ91+2,IF(WEEKDAY(IJ91)=1,IJ91+1,IF(WEEKDAY(IJ91)=3,IJ91+6,IF(WEEKDAY(IJ91)=4,IJ91+5,IF(WEEKDAY(IJ91)=5,IJ91+4,IF(WEEKDAY(IJ91)=2,IJ91+7)))))))</f>
        <v>45782</v>
      </c>
      <c r="IL92" s="72">
        <f>DATE(YEAR(IK92),MONTH(IK92),DAY(IK92+7))</f>
        <v>45789</v>
      </c>
      <c r="IM92" s="72">
        <f>DATE(YEAR(IL92),MONTH(IL92),DAY(IL92+7))</f>
        <v>45796</v>
      </c>
      <c r="IN92" s="72">
        <f>IF(DATE(YEAR(IM92),MONTH(IM92),DAY(IM92+7))&lt;IM92,"",DATE(YEAR(IM92),MONTH(IM92),DAY(IM92+7)))</f>
        <v>45803</v>
      </c>
      <c r="IO92" s="72" t="str">
        <f>IF(IN92="","",IF(DATE(YEAR(IN92),MONTH(IN92),DAY(IN92+7))&lt;IN92,CONCATENATE("(",CHOOSE(WEEKDAY(IP91-1,1),"Sun ","Mon ","Tue ","Wed ","Thu ","Fri ","Sat "),MONTH(IJ91),"/",DAY(IP91-1),")"),CONCATENATE(MONTH(IN92),"/",DAY(IN92+7)," (",CHOOSE(WEEKDAY(IP91-1,1),"Sun ","Mon ","Tue ","Wed ","Thu ","Fri ","Sat "),MONTH(IJ91),"/",DAY(IP91-1),")")))</f>
        <v>(Sat 5/31)</v>
      </c>
      <c r="IP92" s="72" t="str">
        <f>CONCATENATE(CHOOSE(WEEKDAY(DATE(YEAR(IP91),MONTH(IP91),DAY(IP91)),1),"Sun ","Mon ","Tue ","Wed ","Thu ","Fri ","Sat "),MONTH(IP91),"/",DAY(IP91))</f>
        <v>Sun 6/1</v>
      </c>
      <c r="IQ92" s="72">
        <f>IF(WEEKDAY(IP91)=6,IP91+3,IF(WEEKDAY(IP91)=7,IP91+2,IF(WEEKDAY(IP91)=1,IP91+1,IF(WEEKDAY(IP91)=3,IP91+6,IF(WEEKDAY(IP91)=4,IP91+5,IF(WEEKDAY(IP91)=5,IP91+4,IF(WEEKDAY(IP91)=2,IP91+7)))))))</f>
        <v>45810</v>
      </c>
      <c r="IR92" s="72">
        <f>DATE(YEAR(IQ92),MONTH(IQ92),DAY(IQ92+7))</f>
        <v>45817</v>
      </c>
      <c r="IS92" s="72">
        <f>DATE(YEAR(IR92),MONTH(IR92),DAY(IR92+7))</f>
        <v>45824</v>
      </c>
      <c r="IT92" s="72">
        <f>IF(DATE(YEAR(IS92),MONTH(IS92),DAY(IS92+7))&lt;IS92,"",DATE(YEAR(IS92),MONTH(IS92),DAY(IS92+7)))</f>
        <v>45831</v>
      </c>
      <c r="IU92" s="72" t="s">
        <v>32</v>
      </c>
    </row>
    <row r="93" spans="1:255" s="87" customFormat="1" ht="12.75" hidden="1">
      <c r="A93" s="143">
        <f>IF(WEEKDAY(A92)=1,A92-6,IF(WEEKDAY(A92)=3,A92-1,IF(WEEKDAY(A92)=4,A92-2,IF(WEEKDAY(A92)=5,A92-3,IF(WEEKDAY(A92)=6,A92-4,IF(WEEKDAY(A92)=7,A92-5,A92))))))</f>
        <v>45250</v>
      </c>
      <c r="B93" s="144"/>
      <c r="C93" s="132"/>
      <c r="D93" s="73">
        <f>DATE(YEAR(D91),MONTH(D91),DAY(D91))</f>
        <v>44562</v>
      </c>
      <c r="E93" s="74">
        <f>IF(WEEKDAY(D91)=6,D91+3,IF(WEEKDAY(D91)=7,D91+2,IF(WEEKDAY(D91)=1,D91+1,IF(WEEKDAY(D91)=3,D91+6,IF(WEEKDAY(D91)=4,D91+5,IF(WEEKDAY(D91)=5,D91+4,IF(WEEKDAY(D91)=2,D91+7)))))))</f>
        <v>44564</v>
      </c>
      <c r="F93" s="74">
        <f>DATE(YEAR(E93),MONTH(E93),DAY(E93+7))</f>
        <v>44571</v>
      </c>
      <c r="G93" s="74">
        <f>DATE(YEAR(F93),MONTH(F93),DAY(F93+7))</f>
        <v>44578</v>
      </c>
      <c r="H93" s="90">
        <f>IF(DATE(YEAR(G93),MONTH(G93),DAY(G93+7))&lt;G93,"",DATE(YEAR(G93),MONTH(G93),DAY(G93+7)))</f>
        <v>44585</v>
      </c>
      <c r="I93" s="74">
        <f>IF(H93="","",IF(DATE(YEAR(H93),MONTH(H93),DAY(H93+7))&lt;H93,"",DATE(YEAR(H93),MONTH(H93),DAY(H93+7))))</f>
        <v>44592</v>
      </c>
      <c r="J93" s="74">
        <f>DATE(YEAR(J91),MONTH(J91),DAY(J91))</f>
        <v>44593</v>
      </c>
      <c r="K93" s="74">
        <f>IF(WEEKDAY(J91)=6,J91+3,IF(WEEKDAY(J91)=7,J91+2,IF(WEEKDAY(J91)=1,J91+1,IF(WEEKDAY(J91)=3,J91+6,IF(WEEKDAY(J91)=4,J91+5,IF(WEEKDAY(J91)=5,J91+4,IF(WEEKDAY(J91)=2,J91+7)))))))</f>
        <v>44599</v>
      </c>
      <c r="L93" s="74">
        <f>DATE(YEAR(K93),MONTH(K93),DAY(K93+7))</f>
        <v>44606</v>
      </c>
      <c r="M93" s="74">
        <f>DATE(YEAR(L93),MONTH(L93),DAY(L93+7))</f>
        <v>44613</v>
      </c>
      <c r="N93" s="74">
        <f>IF(DATE(YEAR(M93),MONTH(M93),DAY(M93+7))&lt;M93,"",DATE(YEAR(M93),MONTH(M93),DAY(M93+7)))</f>
        <v>44620</v>
      </c>
      <c r="O93" s="74">
        <f>IF(N93="","",IF(DATE(YEAR(N93),MONTH(N93),DAY(N93+7))&lt;N93,"",DATE(YEAR(N93),MONTH(N93),DAY(N93+7))))</f>
      </c>
      <c r="P93" s="74">
        <f>DATE(YEAR(P91),MONTH(P91),DAY(P91))</f>
        <v>44621</v>
      </c>
      <c r="Q93" s="74">
        <f>IF(WEEKDAY(P91)=6,P91+3,IF(WEEKDAY(P91)=7,P91+2,IF(WEEKDAY(P91)=1,P91+1,IF(WEEKDAY(P91)=3,P91+6,IF(WEEKDAY(P91)=4,P91+5,IF(WEEKDAY(P91)=5,P91+4,IF(WEEKDAY(P91)=2,P91+7)))))))</f>
        <v>44627</v>
      </c>
      <c r="R93" s="74">
        <f>DATE(YEAR(Q93),MONTH(Q93),DAY(Q93+7))</f>
        <v>44634</v>
      </c>
      <c r="S93" s="74">
        <f>DATE(YEAR(R93),MONTH(R93),DAY(R93+7))</f>
        <v>44641</v>
      </c>
      <c r="T93" s="74">
        <f>IF(DATE(YEAR(S93),MONTH(S93),DAY(S93+7))&lt;S93,"",DATE(YEAR(S93),MONTH(S93),DAY(S93+7)))</f>
        <v>44648</v>
      </c>
      <c r="U93" s="74">
        <f>IF(T93="","",IF(DATE(YEAR(T93),MONTH(T93),DAY(T93+7))&lt;T93,"",DATE(YEAR(T93),MONTH(T93),DAY(T93+7))))</f>
      </c>
      <c r="V93" s="74">
        <f>DATE(YEAR(V91),MONTH(V91),DAY(V91))</f>
        <v>44652</v>
      </c>
      <c r="W93" s="74">
        <f>IF(WEEKDAY(V91)=6,V91+3,IF(WEEKDAY(V91)=7,V91+2,IF(WEEKDAY(V91)=1,V91+1,IF(WEEKDAY(V91)=3,V91+6,IF(WEEKDAY(V91)=4,V91+5,IF(WEEKDAY(V91)=5,V91+4,IF(WEEKDAY(V91)=2,V91+7)))))))</f>
        <v>44655</v>
      </c>
      <c r="X93" s="74">
        <f>DATE(YEAR(W93),MONTH(W93),DAY(W93+7))</f>
        <v>44662</v>
      </c>
      <c r="Y93" s="74">
        <f>DATE(YEAR(X93),MONTH(X93),DAY(X93+7))</f>
        <v>44669</v>
      </c>
      <c r="Z93" s="74">
        <f>IF(DATE(YEAR(Y93),MONTH(Y93),DAY(Y93+7))&lt;Y93,"",DATE(YEAR(Y93),MONTH(Y93),DAY(Y93+7)))</f>
        <v>44676</v>
      </c>
      <c r="AA93" s="74">
        <f>IF(Z93="","",IF(DATE(YEAR(Z93),MONTH(Z93),DAY(Z93+7))&lt;Z93,"",DATE(YEAR(Z93),MONTH(Z93),DAY(Z93+7))))</f>
      </c>
      <c r="AB93" s="74">
        <f>DATE(YEAR(AB91),MONTH(AB91),DAY(AB91))</f>
        <v>44682</v>
      </c>
      <c r="AC93" s="74">
        <f>IF(WEEKDAY(AB91)=6,AB91+3,IF(WEEKDAY(AB91)=7,AB91+2,IF(WEEKDAY(AB91)=1,AB91+1,IF(WEEKDAY(AB91)=3,AB91+6,IF(WEEKDAY(AB91)=4,AB91+5,IF(WEEKDAY(AB91)=5,AB91+4,IF(WEEKDAY(AB91)=2,AB91+7)))))))</f>
        <v>44683</v>
      </c>
      <c r="AD93" s="74">
        <f>DATE(YEAR(AC93),MONTH(AC93),DAY(AC93+7))</f>
        <v>44690</v>
      </c>
      <c r="AE93" s="74">
        <f>DATE(YEAR(AD93),MONTH(AD93),DAY(AD93+7))</f>
        <v>44697</v>
      </c>
      <c r="AF93" s="74">
        <f>IF(DATE(YEAR(AE93),MONTH(AE93),DAY(AE93+7))&lt;AE93,"",DATE(YEAR(AE93),MONTH(AE93),DAY(AE93+7)))</f>
        <v>44704</v>
      </c>
      <c r="AG93" s="74">
        <f>IF(AF93="","",IF(DATE(YEAR(AF93),MONTH(AF93),DAY(AF93+7))&lt;AF93,"",DATE(YEAR(AF93),MONTH(AF93),DAY(AF93+7))))</f>
        <v>44711</v>
      </c>
      <c r="AH93" s="74">
        <f>DATE(YEAR(AH91),MONTH(AH91),DAY(AH91))</f>
        <v>44713</v>
      </c>
      <c r="AI93" s="74">
        <f>IF(WEEKDAY(AH91)=6,AH91+3,IF(WEEKDAY(AH91)=7,AH91+2,IF(WEEKDAY(AH91)=1,AH91+1,IF(WEEKDAY(AH91)=3,AH91+6,IF(WEEKDAY(AH91)=4,AH91+5,IF(WEEKDAY(AH91)=5,AH91+4,IF(WEEKDAY(AH91)=2,AH91+7)))))))</f>
        <v>44718</v>
      </c>
      <c r="AJ93" s="74">
        <f>DATE(YEAR(AI93),MONTH(AI93),DAY(AI93+7))</f>
        <v>44725</v>
      </c>
      <c r="AK93" s="74">
        <f>DATE(YEAR(AJ93),MONTH(AJ93),DAY(AJ93+7))</f>
        <v>44732</v>
      </c>
      <c r="AL93" s="74">
        <f>IF(DATE(YEAR(AK93),MONTH(AK93),DAY(AK93+7))&lt;AK93,"",DATE(YEAR(AK93),MONTH(AK93),DAY(AK93+7)))</f>
        <v>44739</v>
      </c>
      <c r="AM93" s="74">
        <f>IF(AL93="","",IF(DATE(YEAR(AL93),MONTH(AL93),DAY(AL93+7))&lt;AL93,"",DATE(YEAR(AL93),MONTH(AL93),DAY(AL93+7))))</f>
      </c>
      <c r="AN93" s="74">
        <f>DATE(YEAR(AN91),MONTH(AN91),DAY(AN91))</f>
        <v>44743</v>
      </c>
      <c r="AO93" s="74">
        <f>IF(WEEKDAY(AN91)=6,AN91+3,IF(WEEKDAY(AN91)=7,AN91+2,IF(WEEKDAY(AN91)=1,AN91+1,IF(WEEKDAY(AN91)=3,AN91+6,IF(WEEKDAY(AN91)=4,AN91+5,IF(WEEKDAY(AN91)=5,AN91+4,IF(WEEKDAY(AN91)=2,AN91+7)))))))</f>
        <v>44746</v>
      </c>
      <c r="AP93" s="74">
        <f>DATE(YEAR(AO93),MONTH(AO93),DAY(AO93+7))</f>
        <v>44753</v>
      </c>
      <c r="AQ93" s="74">
        <f>DATE(YEAR(AP93),MONTH(AP93),DAY(AP93+7))</f>
        <v>44760</v>
      </c>
      <c r="AR93" s="74">
        <f>IF(DATE(YEAR(AQ93),MONTH(AQ93),DAY(AQ93+7))&lt;AQ93,"",DATE(YEAR(AQ93),MONTH(AQ93),DAY(AQ93+7)))</f>
        <v>44767</v>
      </c>
      <c r="AS93" s="74">
        <f>IF(AR93="","",IF(DATE(YEAR(AR93),MONTH(AR93),DAY(AR93+7))&lt;AR93,"",DATE(YEAR(AR93),MONTH(AR93),DAY(AR93+7))))</f>
      </c>
      <c r="AT93" s="74">
        <f>DATE(YEAR(AT91),MONTH(AT91),DAY(AT91))</f>
        <v>44774</v>
      </c>
      <c r="AU93" s="74">
        <f>IF(WEEKDAY(AT91)=6,AT91+3,IF(WEEKDAY(AT91)=7,AT91+2,IF(WEEKDAY(AT91)=1,AT91+1,IF(WEEKDAY(AT91)=3,AT91+6,IF(WEEKDAY(AT91)=4,AT91+5,IF(WEEKDAY(AT91)=5,AT91+4,IF(WEEKDAY(AT91)=2,AT91+7)))))))</f>
        <v>44781</v>
      </c>
      <c r="AV93" s="74">
        <f>DATE(YEAR(AU93),MONTH(AU93),DAY(AU93+7))</f>
        <v>44788</v>
      </c>
      <c r="AW93" s="74">
        <f>DATE(YEAR(AV93),MONTH(AV93),DAY(AV93+7))</f>
        <v>44795</v>
      </c>
      <c r="AX93" s="74">
        <f>IF(DATE(YEAR(AW93),MONTH(AW93),DAY(AW93+7))&lt;AW93,"",DATE(YEAR(AW93),MONTH(AW93),DAY(AW93+7)))</f>
        <v>44802</v>
      </c>
      <c r="AY93" s="74">
        <f>IF(AX93="","",IF(DATE(YEAR(AX93),MONTH(AX93),DAY(AX93+7))&lt;AX93,"",DATE(YEAR(AX93),MONTH(AX93),DAY(AX93+7))))</f>
      </c>
      <c r="AZ93" s="74">
        <f>DATE(YEAR(AZ91),MONTH(AZ91),DAY(AZ91))</f>
        <v>44805</v>
      </c>
      <c r="BA93" s="74">
        <f>IF(WEEKDAY(AZ91)=6,AZ91+3,IF(WEEKDAY(AZ91)=7,AZ91+2,IF(WEEKDAY(AZ91)=1,AZ91+1,IF(WEEKDAY(AZ91)=3,AZ91+6,IF(WEEKDAY(AZ91)=4,AZ91+5,IF(WEEKDAY(AZ91)=5,AZ91+4,IF(WEEKDAY(AZ91)=2,AZ91+7)))))))</f>
        <v>44809</v>
      </c>
      <c r="BB93" s="74">
        <f>DATE(YEAR(BA93),MONTH(BA93),DAY(BA93+7))</f>
        <v>44816</v>
      </c>
      <c r="BC93" s="74">
        <f>DATE(YEAR(BB93),MONTH(BB93),DAY(BB93+7))</f>
        <v>44823</v>
      </c>
      <c r="BD93" s="74">
        <f>IF(DATE(YEAR(BC93),MONTH(BC93),DAY(BC93+7))&lt;BC93,"",DATE(YEAR(BC93),MONTH(BC93),DAY(BC93+7)))</f>
        <v>44830</v>
      </c>
      <c r="BE93" s="74">
        <f>IF(BD93="","",IF(DATE(YEAR(BD93),MONTH(BD93),DAY(BD93+7))&lt;BD93,"",DATE(YEAR(BD93),MONTH(BD93),DAY(BD93+7))))</f>
      </c>
      <c r="BF93" s="74">
        <f>DATE(YEAR(BF91),MONTH(BF91),DAY(BF91))</f>
        <v>44835</v>
      </c>
      <c r="BG93" s="74">
        <f>IF(WEEKDAY(BF91)=6,BF91+3,IF(WEEKDAY(BF91)=7,BF91+2,IF(WEEKDAY(BF91)=1,BF91+1,IF(WEEKDAY(BF91)=3,BF91+6,IF(WEEKDAY(BF91)=4,BF91+5,IF(WEEKDAY(BF91)=5,BF91+4,IF(WEEKDAY(BF91)=2,BF91+7)))))))</f>
        <v>44837</v>
      </c>
      <c r="BH93" s="74">
        <f>DATE(YEAR(BG93),MONTH(BG93),DAY(BG93+7))</f>
        <v>44844</v>
      </c>
      <c r="BI93" s="74">
        <f>DATE(YEAR(BH93),MONTH(BH93),DAY(BH93+7))</f>
        <v>44851</v>
      </c>
      <c r="BJ93" s="74">
        <f>IF(DATE(YEAR(BI93),MONTH(BI93),DAY(BI93+7))&lt;BI93,"",DATE(YEAR(BI93),MONTH(BI93),DAY(BI93+7)))</f>
        <v>44858</v>
      </c>
      <c r="BK93" s="74">
        <f>IF(BJ93="","",IF(DATE(YEAR(BJ93),MONTH(BJ93),DAY(BJ93+7))&lt;BJ93,"",DATE(YEAR(BJ93),MONTH(BJ93),DAY(BJ93+7))))</f>
        <v>44865</v>
      </c>
      <c r="BL93" s="74">
        <f>DATE(YEAR(BL91),MONTH(BL91),DAY(BL91))</f>
        <v>44866</v>
      </c>
      <c r="BM93" s="74">
        <f>IF(WEEKDAY(BL91)=6,BL91+3,IF(WEEKDAY(BL91)=7,BL91+2,IF(WEEKDAY(BL91)=1,BL91+1,IF(WEEKDAY(BL91)=3,BL91+6,IF(WEEKDAY(BL91)=4,BL91+5,IF(WEEKDAY(BL91)=5,BL91+4,IF(WEEKDAY(BL91)=2,BL91+7)))))))</f>
        <v>44872</v>
      </c>
      <c r="BN93" s="74">
        <f>DATE(YEAR(BM93),MONTH(BM93),DAY(BM93+7))</f>
        <v>44879</v>
      </c>
      <c r="BO93" s="74">
        <f>DATE(YEAR(BN93),MONTH(BN93),DAY(BN93+7))</f>
        <v>44886</v>
      </c>
      <c r="BP93" s="74">
        <f>IF(DATE(YEAR(BO93),MONTH(BO93),DAY(BO93+7))&lt;BO93,"",DATE(YEAR(BO93),MONTH(BO93),DAY(BO93+7)))</f>
        <v>44893</v>
      </c>
      <c r="BQ93" s="74">
        <f>IF(BP93="","",IF(DATE(YEAR(BP93),MONTH(BP93),DAY(BP93+7))&lt;BP93,"",DATE(YEAR(BP93),MONTH(BP93),DAY(BP93+7))))</f>
      </c>
      <c r="BR93" s="74">
        <f>DATE(YEAR(BR91),MONTH(BR91),DAY(BR91))</f>
        <v>44896</v>
      </c>
      <c r="BS93" s="74">
        <f>IF(WEEKDAY(BR91)=6,BR91+3,IF(WEEKDAY(BR91)=7,BR91+2,IF(WEEKDAY(BR91)=1,BR91+1,IF(WEEKDAY(BR91)=3,BR91+6,IF(WEEKDAY(BR91)=4,BR91+5,IF(WEEKDAY(BR91)=5,BR91+4,IF(WEEKDAY(BR91)=2,BR91+7)))))))</f>
        <v>44900</v>
      </c>
      <c r="BT93" s="74">
        <f>DATE(YEAR(BS93),MONTH(BS93),DAY(BS93+7))</f>
        <v>44907</v>
      </c>
      <c r="BU93" s="74">
        <f>DATE(YEAR(BT93),MONTH(BT93),DAY(BT93+7))</f>
        <v>44914</v>
      </c>
      <c r="BV93" s="74">
        <f>IF(DATE(YEAR(BU93),MONTH(BU93),DAY(BU93+7))&lt;BU93,"",DATE(YEAR(BU93),MONTH(BU93),DAY(BU93+7)))</f>
        <v>44921</v>
      </c>
      <c r="BW93" s="74">
        <f>IF(BV93="","",IF(DATE(YEAR(BV93),MONTH(BV93),DAY(BV93+7))&lt;BV93,"",DATE(YEAR(BV93),MONTH(BV93),DAY(BV93+7))))</f>
      </c>
      <c r="BX93" s="74">
        <f>DATE(YEAR(BX91),MONTH(BX91),DAY(BX91))</f>
        <v>44927</v>
      </c>
      <c r="BY93" s="74">
        <f>IF(WEEKDAY(BX91)=6,BX91+3,IF(WEEKDAY(BX91)=7,BX91+2,IF(WEEKDAY(BX91)=1,BX91+1,IF(WEEKDAY(BX91)=3,BX91+6,IF(WEEKDAY(BX91)=4,BX91+5,IF(WEEKDAY(BX91)=5,BX91+4,IF(WEEKDAY(BX91)=2,BX91+7)))))))</f>
        <v>44928</v>
      </c>
      <c r="BZ93" s="74">
        <f>DATE(YEAR(BY93),MONTH(BY93),DAY(BY93+7))</f>
        <v>44935</v>
      </c>
      <c r="CA93" s="74">
        <f>DATE(YEAR(BZ93),MONTH(BZ93),DAY(BZ93+7))</f>
        <v>44942</v>
      </c>
      <c r="CB93" s="74">
        <f>IF(DATE(YEAR(CA93),MONTH(CA93),DAY(CA93+7))&lt;CA93,"",DATE(YEAR(CA93),MONTH(CA93),DAY(CA93+7)))</f>
        <v>44949</v>
      </c>
      <c r="CC93" s="74">
        <f>IF(CB93="","",IF(DATE(YEAR(CB93),MONTH(CB93),DAY(CB93+7))&lt;CB93,"",DATE(YEAR(CB93),MONTH(CB93),DAY(CB93+7))))</f>
        <v>44956</v>
      </c>
      <c r="CD93" s="74">
        <f>DATE(YEAR(CD91),MONTH(CD91),DAY(CD91))</f>
        <v>44958</v>
      </c>
      <c r="CE93" s="74">
        <f>IF(WEEKDAY(CD91)=6,CD91+3,IF(WEEKDAY(CD91)=7,CD91+2,IF(WEEKDAY(CD91)=1,CD91+1,IF(WEEKDAY(CD91)=3,CD91+6,IF(WEEKDAY(CD91)=4,CD91+5,IF(WEEKDAY(CD91)=5,CD91+4,IF(WEEKDAY(CD91)=2,CD91+7)))))))</f>
        <v>44963</v>
      </c>
      <c r="CF93" s="74">
        <f>DATE(YEAR(CE93),MONTH(CE93),DAY(CE93+7))</f>
        <v>44970</v>
      </c>
      <c r="CG93" s="74">
        <f>DATE(YEAR(CF93),MONTH(CF93),DAY(CF93+7))</f>
        <v>44977</v>
      </c>
      <c r="CH93" s="74">
        <f>IF(DATE(YEAR(CG93),MONTH(CG93),DAY(CG93+7))&lt;CG93,"",DATE(YEAR(CG93),MONTH(CG93),DAY(CG93+7)))</f>
        <v>44984</v>
      </c>
      <c r="CI93" s="74">
        <f>IF(CH93="","",IF(DATE(YEAR(CH93),MONTH(CH93),DAY(CH93+7))&lt;CH93,"",DATE(YEAR(CH93),MONTH(CH93),DAY(CH93+7))))</f>
      </c>
      <c r="CJ93" s="74">
        <f>DATE(YEAR(CJ91),MONTH(CJ91),DAY(CJ91))</f>
        <v>44986</v>
      </c>
      <c r="CK93" s="74">
        <f>IF(WEEKDAY(CJ91)=6,CJ91+3,IF(WEEKDAY(CJ91)=7,CJ91+2,IF(WEEKDAY(CJ91)=1,CJ91+1,IF(WEEKDAY(CJ91)=3,CJ91+6,IF(WEEKDAY(CJ91)=4,CJ91+5,IF(WEEKDAY(CJ91)=5,CJ91+4,IF(WEEKDAY(CJ91)=2,CJ91+7)))))))</f>
        <v>44991</v>
      </c>
      <c r="CL93" s="74">
        <f>DATE(YEAR(CK93),MONTH(CK93),DAY(CK93+7))</f>
        <v>44998</v>
      </c>
      <c r="CM93" s="74">
        <f>DATE(YEAR(CL93),MONTH(CL93),DAY(CL93+7))</f>
        <v>45005</v>
      </c>
      <c r="CN93" s="74">
        <f>IF(DATE(YEAR(CM93),MONTH(CM93),DAY(CM93+7))&lt;CM93,"",DATE(YEAR(CM93),MONTH(CM93),DAY(CM93+7)))</f>
        <v>45012</v>
      </c>
      <c r="CO93" s="74">
        <f>IF(CN93="","",IF(DATE(YEAR(CN93),MONTH(CN93),DAY(CN93+7))&lt;CN93,"",DATE(YEAR(CN93),MONTH(CN93),DAY(CN93+7))))</f>
      </c>
      <c r="CP93" s="74">
        <f>DATE(YEAR(CP91),MONTH(CP91),DAY(CP91))</f>
        <v>45017</v>
      </c>
      <c r="CQ93" s="74">
        <f>IF(WEEKDAY(CP91)=6,CP91+3,IF(WEEKDAY(CP91)=7,CP91+2,IF(WEEKDAY(CP91)=1,CP91+1,IF(WEEKDAY(CP91)=3,CP91+6,IF(WEEKDAY(CP91)=4,CP91+5,IF(WEEKDAY(CP91)=5,CP91+4,IF(WEEKDAY(CP91)=2,CP91+7)))))))</f>
        <v>45019</v>
      </c>
      <c r="CR93" s="74">
        <f>DATE(YEAR(CQ93),MONTH(CQ93),DAY(CQ93+7))</f>
        <v>45026</v>
      </c>
      <c r="CS93" s="74">
        <f>DATE(YEAR(CR93),MONTH(CR93),DAY(CR93+7))</f>
        <v>45033</v>
      </c>
      <c r="CT93" s="74">
        <f>IF(DATE(YEAR(CS93),MONTH(CS93),DAY(CS93+7))&lt;CS93,"",DATE(YEAR(CS93),MONTH(CS93),DAY(CS93+7)))</f>
        <v>45040</v>
      </c>
      <c r="CU93" s="74">
        <f>IF(CT93="","",IF(DATE(YEAR(CT93),MONTH(CT93),DAY(CT93+7))&lt;CT93,"",DATE(YEAR(CT93),MONTH(CT93),DAY(CT93+7))))</f>
      </c>
      <c r="CV93" s="74">
        <f>DATE(YEAR(CV91),MONTH(CV91),DAY(CV91))</f>
        <v>45047</v>
      </c>
      <c r="CW93" s="74">
        <f>IF(WEEKDAY(CV91)=6,CV91+3,IF(WEEKDAY(CV91)=7,CV91+2,IF(WEEKDAY(CV91)=1,CV91+1,IF(WEEKDAY(CV91)=3,CV91+6,IF(WEEKDAY(CV91)=4,CV91+5,IF(WEEKDAY(CV91)=5,CV91+4,IF(WEEKDAY(CV91)=2,CV91+7)))))))</f>
        <v>45054</v>
      </c>
      <c r="CX93" s="74">
        <f>DATE(YEAR(CW93),MONTH(CW93),DAY(CW93+7))</f>
        <v>45061</v>
      </c>
      <c r="CY93" s="74">
        <f>DATE(YEAR(CX93),MONTH(CX93),DAY(CX93+7))</f>
        <v>45068</v>
      </c>
      <c r="CZ93" s="74">
        <f>IF(DATE(YEAR(CY93),MONTH(CY93),DAY(CY93+7))&lt;CY93,"",DATE(YEAR(CY93),MONTH(CY93),DAY(CY93+7)))</f>
        <v>45075</v>
      </c>
      <c r="DA93" s="74">
        <f>IF(CZ93="","",IF(DATE(YEAR(CZ93),MONTH(CZ93),DAY(CZ93+7))&lt;CZ93,"",DATE(YEAR(CZ93),MONTH(CZ93),DAY(CZ93+7))))</f>
      </c>
      <c r="DB93" s="74">
        <f>DATE(YEAR(DB91),MONTH(DB91),DAY(DB91))</f>
        <v>45078</v>
      </c>
      <c r="DC93" s="74">
        <f>IF(WEEKDAY(DB91)=6,DB91+3,IF(WEEKDAY(DB91)=7,DB91+2,IF(WEEKDAY(DB91)=1,DB91+1,IF(WEEKDAY(DB91)=3,DB91+6,IF(WEEKDAY(DB91)=4,DB91+5,IF(WEEKDAY(DB91)=5,DB91+4,IF(WEEKDAY(DB91)=2,DB91+7)))))))</f>
        <v>45082</v>
      </c>
      <c r="DD93" s="74">
        <f>DATE(YEAR(DC93),MONTH(DC93),DAY(DC93+7))</f>
        <v>45089</v>
      </c>
      <c r="DE93" s="74">
        <f>DATE(YEAR(DD93),MONTH(DD93),DAY(DD93+7))</f>
        <v>45096</v>
      </c>
      <c r="DF93" s="74">
        <f>IF(DATE(YEAR(DE93),MONTH(DE93),DAY(DE93+7))&lt;DE93,"",DATE(YEAR(DE93),MONTH(DE93),DAY(DE93+7)))</f>
        <v>45103</v>
      </c>
      <c r="DG93" s="74">
        <f>IF(DF93="","",IF(DATE(YEAR(DF93),MONTH(DF93),DAY(DF93+7))&lt;DF93,"",DATE(YEAR(DF93),MONTH(DF93),DAY(DF93+7))))</f>
      </c>
      <c r="DH93" s="74">
        <f>DATE(YEAR(DH91),MONTH(DH91),DAY(DH91))</f>
        <v>45108</v>
      </c>
      <c r="DI93" s="74">
        <f>IF(WEEKDAY(DH91)=6,DH91+3,IF(WEEKDAY(DH91)=7,DH91+2,IF(WEEKDAY(DH91)=1,DH91+1,IF(WEEKDAY(DH91)=3,DH91+6,IF(WEEKDAY(DH91)=4,DH91+5,IF(WEEKDAY(DH91)=5,DH91+4,IF(WEEKDAY(DH91)=2,DH91+7)))))))</f>
        <v>45110</v>
      </c>
      <c r="DJ93" s="74">
        <f>DATE(YEAR(DI93),MONTH(DI93),DAY(DI93+7))</f>
        <v>45117</v>
      </c>
      <c r="DK93" s="74">
        <f>DATE(YEAR(DJ93),MONTH(DJ93),DAY(DJ93+7))</f>
        <v>45124</v>
      </c>
      <c r="DL93" s="74">
        <f>IF(DATE(YEAR(DK93),MONTH(DK93),DAY(DK93+7))&lt;DK93,"",DATE(YEAR(DK93),MONTH(DK93),DAY(DK93+7)))</f>
        <v>45131</v>
      </c>
      <c r="DM93" s="74">
        <f>IF(DL93="","",IF(DATE(YEAR(DL93),MONTH(DL93),DAY(DL93+7))&lt;DL93,"",DATE(YEAR(DL93),MONTH(DL93),DAY(DL93+7))))</f>
        <v>45138</v>
      </c>
      <c r="DN93" s="74">
        <f>DATE(YEAR(DN91),MONTH(DN91),DAY(DN91))</f>
        <v>45139</v>
      </c>
      <c r="DO93" s="74">
        <f>IF(WEEKDAY(DN91)=6,DN91+3,IF(WEEKDAY(DN91)=7,DN91+2,IF(WEEKDAY(DN91)=1,DN91+1,IF(WEEKDAY(DN91)=3,DN91+6,IF(WEEKDAY(DN91)=4,DN91+5,IF(WEEKDAY(DN91)=5,DN91+4,IF(WEEKDAY(DN91)=2,DN91+7)))))))</f>
        <v>45145</v>
      </c>
      <c r="DP93" s="74">
        <f>DATE(YEAR(DO93),MONTH(DO93),DAY(DO93+7))</f>
        <v>45152</v>
      </c>
      <c r="DQ93" s="74">
        <f>DATE(YEAR(DP93),MONTH(DP93),DAY(DP93+7))</f>
        <v>45159</v>
      </c>
      <c r="DR93" s="74">
        <f>IF(DATE(YEAR(DQ93),MONTH(DQ93),DAY(DQ93+7))&lt;DQ93,"",DATE(YEAR(DQ93),MONTH(DQ93),DAY(DQ93+7)))</f>
        <v>45166</v>
      </c>
      <c r="DS93" s="74">
        <f>IF(DR93="","",IF(DATE(YEAR(DR93),MONTH(DR93),DAY(DR93+7))&lt;DR93,"",DATE(YEAR(DR93),MONTH(DR93),DAY(DR93+7))))</f>
      </c>
      <c r="DT93" s="74">
        <f>DATE(YEAR(DT91),MONTH(DT91),DAY(DT91))</f>
        <v>45170</v>
      </c>
      <c r="DU93" s="74">
        <f>IF(WEEKDAY(DT91)=6,DT91+3,IF(WEEKDAY(DT91)=7,DT91+2,IF(WEEKDAY(DT91)=1,DT91+1,IF(WEEKDAY(DT91)=3,DT91+6,IF(WEEKDAY(DT91)=4,DT91+5,IF(WEEKDAY(DT91)=5,DT91+4,IF(WEEKDAY(DT91)=2,DT91+7)))))))</f>
        <v>45173</v>
      </c>
      <c r="DV93" s="74">
        <f>DATE(YEAR(DU93),MONTH(DU93),DAY(DU93+7))</f>
        <v>45180</v>
      </c>
      <c r="DW93" s="74">
        <f>DATE(YEAR(DV93),MONTH(DV93),DAY(DV93+7))</f>
        <v>45187</v>
      </c>
      <c r="DX93" s="74">
        <f>IF(DATE(YEAR(DW93),MONTH(DW93),DAY(DW93+7))&lt;DW93,"",DATE(YEAR(DW93),MONTH(DW93),DAY(DW93+7)))</f>
        <v>45194</v>
      </c>
      <c r="DY93" s="74">
        <f>IF(DX93="","",IF(DATE(YEAR(DX93),MONTH(DX93),DAY(DX93+7))&lt;DX93,"",DATE(YEAR(DX93),MONTH(DX93),DAY(DX93+7))))</f>
      </c>
      <c r="DZ93" s="74">
        <f>DATE(YEAR(DZ91),MONTH(DZ91),DAY(DZ91))</f>
        <v>45200</v>
      </c>
      <c r="EA93" s="74">
        <f>IF(WEEKDAY(DZ91)=6,DZ91+3,IF(WEEKDAY(DZ91)=7,DZ91+2,IF(WEEKDAY(DZ91)=1,DZ91+1,IF(WEEKDAY(DZ91)=3,DZ91+6,IF(WEEKDAY(DZ91)=4,DZ91+5,IF(WEEKDAY(DZ91)=5,DZ91+4,IF(WEEKDAY(DZ91)=2,DZ91+7)))))))</f>
        <v>45201</v>
      </c>
      <c r="EB93" s="74">
        <f>DATE(YEAR(EA93),MONTH(EA93),DAY(EA93+7))</f>
        <v>45208</v>
      </c>
      <c r="EC93" s="74">
        <f>DATE(YEAR(EB93),MONTH(EB93),DAY(EB93+7))</f>
        <v>45215</v>
      </c>
      <c r="ED93" s="74">
        <f>IF(DATE(YEAR(EC93),MONTH(EC93),DAY(EC93+7))&lt;EC93,"",DATE(YEAR(EC93),MONTH(EC93),DAY(EC93+7)))</f>
        <v>45222</v>
      </c>
      <c r="EE93" s="74">
        <f>IF(ED93="","",IF(DATE(YEAR(ED93),MONTH(ED93),DAY(ED93+7))&lt;ED93,"",DATE(YEAR(ED93),MONTH(ED93),DAY(ED93+7))))</f>
        <v>45229</v>
      </c>
      <c r="EF93" s="74">
        <f>DATE(YEAR(EF91),MONTH(EF91),DAY(EF91))</f>
        <v>45231</v>
      </c>
      <c r="EG93" s="74">
        <f>IF(WEEKDAY(EF91)=6,EF91+3,IF(WEEKDAY(EF91)=7,EF91+2,IF(WEEKDAY(EF91)=1,EF91+1,IF(WEEKDAY(EF91)=3,EF91+6,IF(WEEKDAY(EF91)=4,EF91+5,IF(WEEKDAY(EF91)=5,EF91+4,IF(WEEKDAY(EF91)=2,EF91+7)))))))</f>
        <v>45236</v>
      </c>
      <c r="EH93" s="74">
        <f>DATE(YEAR(EG93),MONTH(EG93),DAY(EG93+7))</f>
        <v>45243</v>
      </c>
      <c r="EI93" s="74">
        <f>DATE(YEAR(EH93),MONTH(EH93),DAY(EH93+7))</f>
        <v>45250</v>
      </c>
      <c r="EJ93" s="74">
        <f>IF(DATE(YEAR(EI93),MONTH(EI93),DAY(EI93+7))&lt;EI93,"",DATE(YEAR(EI93),MONTH(EI93),DAY(EI93+7)))</f>
        <v>45257</v>
      </c>
      <c r="EK93" s="74">
        <f>IF(EJ93="","",IF(DATE(YEAR(EJ93),MONTH(EJ93),DAY(EJ93+7))&lt;EJ93,"",DATE(YEAR(EJ93),MONTH(EJ93),DAY(EJ93+7))))</f>
      </c>
      <c r="EL93" s="74">
        <f>DATE(YEAR(EL91),MONTH(EL91),DAY(EL91))</f>
        <v>45261</v>
      </c>
      <c r="EM93" s="74">
        <f>IF(WEEKDAY(EL91)=6,EL91+3,IF(WEEKDAY(EL91)=7,EL91+2,IF(WEEKDAY(EL91)=1,EL91+1,IF(WEEKDAY(EL91)=3,EL91+6,IF(WEEKDAY(EL91)=4,EL91+5,IF(WEEKDAY(EL91)=5,EL91+4,IF(WEEKDAY(EL91)=2,EL91+7)))))))</f>
        <v>45264</v>
      </c>
      <c r="EN93" s="74">
        <f>DATE(YEAR(EM93),MONTH(EM93),DAY(EM93+7))</f>
        <v>45271</v>
      </c>
      <c r="EO93" s="74">
        <f>DATE(YEAR(EN93),MONTH(EN93),DAY(EN93+7))</f>
        <v>45278</v>
      </c>
      <c r="EP93" s="74">
        <f>IF(DATE(YEAR(EO93),MONTH(EO93),DAY(EO93+7))&lt;EO93,"",DATE(YEAR(EO93),MONTH(EO93),DAY(EO93+7)))</f>
        <v>45285</v>
      </c>
      <c r="EQ93" s="74">
        <f>IF(EP93="","",IF(DATE(YEAR(EP93),MONTH(EP93),DAY(EP93+7))&lt;EP93,"",DATE(YEAR(EP93),MONTH(EP93),DAY(EP93+7))))</f>
      </c>
      <c r="ER93" s="74">
        <f>DATE(YEAR(ER91),MONTH(ER91),DAY(ER91))</f>
        <v>45292</v>
      </c>
      <c r="ES93" s="74">
        <f>IF(WEEKDAY(ER91)=6,ER91+3,IF(WEEKDAY(ER91)=7,ER91+2,IF(WEEKDAY(ER91)=1,ER91+1,IF(WEEKDAY(ER91)=3,ER91+6,IF(WEEKDAY(ER91)=4,ER91+5,IF(WEEKDAY(ER91)=5,ER91+4,IF(WEEKDAY(ER91)=2,ER91+7)))))))</f>
        <v>45299</v>
      </c>
      <c r="ET93" s="74">
        <f>DATE(YEAR(ES93),MONTH(ES93),DAY(ES93+7))</f>
        <v>45306</v>
      </c>
      <c r="EU93" s="74">
        <f>DATE(YEAR(ET93),MONTH(ET93),DAY(ET93+7))</f>
        <v>45313</v>
      </c>
      <c r="EV93" s="74">
        <f>IF(DATE(YEAR(EU93),MONTH(EU93),DAY(EU93+7))&lt;EU93,"",DATE(YEAR(EU93),MONTH(EU93),DAY(EU93+7)))</f>
        <v>45320</v>
      </c>
      <c r="EW93" s="74">
        <f>IF(EV93="","",IF(DATE(YEAR(EV93),MONTH(EV93),DAY(EV93+7))&lt;EV93,"",DATE(YEAR(EV93),MONTH(EV93),DAY(EV93+7))))</f>
      </c>
      <c r="EX93" s="74">
        <f>DATE(YEAR(EX91),MONTH(EX91),DAY(EX91))</f>
        <v>45323</v>
      </c>
      <c r="EY93" s="74">
        <f>IF(WEEKDAY(EX91)=6,EX91+3,IF(WEEKDAY(EX91)=7,EX91+2,IF(WEEKDAY(EX91)=1,EX91+1,IF(WEEKDAY(EX91)=3,EX91+6,IF(WEEKDAY(EX91)=4,EX91+5,IF(WEEKDAY(EX91)=5,EX91+4,IF(WEEKDAY(EX91)=2,EX91+7)))))))</f>
        <v>45327</v>
      </c>
      <c r="EZ93" s="74">
        <f>DATE(YEAR(EY93),MONTH(EY93),DAY(EY93+7))</f>
        <v>45334</v>
      </c>
      <c r="FA93" s="74">
        <f>DATE(YEAR(EZ93),MONTH(EZ93),DAY(EZ93+7))</f>
        <v>45341</v>
      </c>
      <c r="FB93" s="74">
        <f>IF(DATE(YEAR(FA93),MONTH(FA93),DAY(FA93+7))&lt;FA93,"",DATE(YEAR(FA93),MONTH(FA93),DAY(FA93+7)))</f>
        <v>45348</v>
      </c>
      <c r="FC93" s="74">
        <f>IF(FB93="","",IF(DATE(YEAR(FB93),MONTH(FB93),DAY(FB93+7))&lt;FB93,"",DATE(YEAR(FB93),MONTH(FB93),DAY(FB93+7))))</f>
      </c>
      <c r="FD93" s="74">
        <f>DATE(YEAR(FD91),MONTH(FD91),DAY(FD91))</f>
        <v>45352</v>
      </c>
      <c r="FE93" s="74">
        <f>IF(WEEKDAY(FD91)=6,FD91+3,IF(WEEKDAY(FD91)=7,FD91+2,IF(WEEKDAY(FD91)=1,FD91+1,IF(WEEKDAY(FD91)=3,FD91+6,IF(WEEKDAY(FD91)=4,FD91+5,IF(WEEKDAY(FD91)=5,FD91+4,IF(WEEKDAY(FD91)=2,FD91+7)))))))</f>
        <v>45355</v>
      </c>
      <c r="FF93" s="74">
        <f>DATE(YEAR(FE93),MONTH(FE93),DAY(FE93+7))</f>
        <v>45362</v>
      </c>
      <c r="FG93" s="74">
        <f>DATE(YEAR(FF93),MONTH(FF93),DAY(FF93+7))</f>
        <v>45369</v>
      </c>
      <c r="FH93" s="74">
        <f>IF(DATE(YEAR(FG93),MONTH(FG93),DAY(FG93+7))&lt;FG93,"",DATE(YEAR(FG93),MONTH(FG93),DAY(FG93+7)))</f>
        <v>45376</v>
      </c>
      <c r="FI93" s="74">
        <f>IF(FH93="","",IF(DATE(YEAR(FH93),MONTH(FH93),DAY(FH93+7))&lt;FH93,"",DATE(YEAR(FH93),MONTH(FH93),DAY(FH93+7))))</f>
      </c>
      <c r="FJ93" s="74">
        <f>DATE(YEAR(FJ91),MONTH(FJ91),DAY(FJ91))</f>
        <v>45383</v>
      </c>
      <c r="FK93" s="74">
        <f>IF(WEEKDAY(FJ91)=6,FJ91+3,IF(WEEKDAY(FJ91)=7,FJ91+2,IF(WEEKDAY(FJ91)=1,FJ91+1,IF(WEEKDAY(FJ91)=3,FJ91+6,IF(WEEKDAY(FJ91)=4,FJ91+5,IF(WEEKDAY(FJ91)=5,FJ91+4,IF(WEEKDAY(FJ91)=2,FJ91+7)))))))</f>
        <v>45390</v>
      </c>
      <c r="FL93" s="74">
        <f>DATE(YEAR(FK93),MONTH(FK93),DAY(FK93+7))</f>
        <v>45397</v>
      </c>
      <c r="FM93" s="74">
        <f>DATE(YEAR(FL93),MONTH(FL93),DAY(FL93+7))</f>
        <v>45404</v>
      </c>
      <c r="FN93" s="74">
        <f>IF(DATE(YEAR(FM93),MONTH(FM93),DAY(FM93+7))&lt;FM93,"",DATE(YEAR(FM93),MONTH(FM93),DAY(FM93+7)))</f>
        <v>45411</v>
      </c>
      <c r="FO93" s="74">
        <f>IF(FN93="","",IF(DATE(YEAR(FN93),MONTH(FN93),DAY(FN93+7))&lt;FN93,"",DATE(YEAR(FN93),MONTH(FN93),DAY(FN93+7))))</f>
      </c>
      <c r="FP93" s="74">
        <f>DATE(YEAR(FP91),MONTH(FP91),DAY(FP91))</f>
        <v>45413</v>
      </c>
      <c r="FQ93" s="74">
        <f>IF(WEEKDAY(FP91)=6,FP91+3,IF(WEEKDAY(FP91)=7,FP91+2,IF(WEEKDAY(FP91)=1,FP91+1,IF(WEEKDAY(FP91)=3,FP91+6,IF(WEEKDAY(FP91)=4,FP91+5,IF(WEEKDAY(FP91)=5,FP91+4,IF(WEEKDAY(FP91)=2,FP91+7)))))))</f>
        <v>45418</v>
      </c>
      <c r="FR93" s="74">
        <f>DATE(YEAR(FQ93),MONTH(FQ93),DAY(FQ93+7))</f>
        <v>45425</v>
      </c>
      <c r="FS93" s="74">
        <f>DATE(YEAR(FR93),MONTH(FR93),DAY(FR93+7))</f>
        <v>45432</v>
      </c>
      <c r="FT93" s="74">
        <f>IF(DATE(YEAR(FS93),MONTH(FS93),DAY(FS93+7))&lt;FS93,"",DATE(YEAR(FS93),MONTH(FS93),DAY(FS93+7)))</f>
        <v>45439</v>
      </c>
      <c r="FU93" s="74">
        <f>IF(FT93="","",IF(DATE(YEAR(FT93),MONTH(FT93),DAY(FT93+7))&lt;FT93,"",DATE(YEAR(FT93),MONTH(FT93),DAY(FT93+7))))</f>
      </c>
      <c r="FV93" s="74">
        <f>DATE(YEAR(FV91),MONTH(FV91),DAY(FV91))</f>
        <v>45444</v>
      </c>
      <c r="FW93" s="74">
        <f>IF(WEEKDAY(FV91)=6,FV91+3,IF(WEEKDAY(FV91)=7,FV91+2,IF(WEEKDAY(FV91)=1,FV91+1,IF(WEEKDAY(FV91)=3,FV91+6,IF(WEEKDAY(FV91)=4,FV91+5,IF(WEEKDAY(FV91)=5,FV91+4,IF(WEEKDAY(FV91)=2,FV91+7)))))))</f>
        <v>45446</v>
      </c>
      <c r="FX93" s="74">
        <f>DATE(YEAR(FW93),MONTH(FW93),DAY(FW93+7))</f>
        <v>45453</v>
      </c>
      <c r="FY93" s="74">
        <f>DATE(YEAR(FX93),MONTH(FX93),DAY(FX93+7))</f>
        <v>45460</v>
      </c>
      <c r="FZ93" s="74">
        <f>IF(DATE(YEAR(FY93),MONTH(FY93),DAY(FY93+7))&lt;FY93,"",DATE(YEAR(FY93),MONTH(FY93),DAY(FY93+7)))</f>
        <v>45467</v>
      </c>
      <c r="GA93" s="74">
        <f>IF(FZ93="","",IF(DATE(YEAR(FZ93),MONTH(FZ93),DAY(FZ93+7))&lt;FZ93,"",DATE(YEAR(FZ93),MONTH(FZ93),DAY(FZ93+7))))</f>
      </c>
      <c r="GB93" s="74">
        <f>DATE(YEAR(GB91),MONTH(GB91),DAY(GB91))</f>
        <v>45474</v>
      </c>
      <c r="GC93" s="74">
        <f>IF(WEEKDAY(GB91)=6,GB91+3,IF(WEEKDAY(GB91)=7,GB91+2,IF(WEEKDAY(GB91)=1,GB91+1,IF(WEEKDAY(GB91)=3,GB91+6,IF(WEEKDAY(GB91)=4,GB91+5,IF(WEEKDAY(GB91)=5,GB91+4,IF(WEEKDAY(GB91)=2,GB91+7)))))))</f>
        <v>45481</v>
      </c>
      <c r="GD93" s="74">
        <f>DATE(YEAR(GC93),MONTH(GC93),DAY(GC93+7))</f>
        <v>45488</v>
      </c>
      <c r="GE93" s="74">
        <f>DATE(YEAR(GD93),MONTH(GD93),DAY(GD93+7))</f>
        <v>45495</v>
      </c>
      <c r="GF93" s="74">
        <f>IF(DATE(YEAR(GE93),MONTH(GE93),DAY(GE93+7))&lt;GE93,"",DATE(YEAR(GE93),MONTH(GE93),DAY(GE93+7)))</f>
        <v>45502</v>
      </c>
      <c r="GG93" s="74">
        <f>IF(GF93="","",IF(DATE(YEAR(GF93),MONTH(GF93),DAY(GF93+7))&lt;GF93,"",DATE(YEAR(GF93),MONTH(GF93),DAY(GF93+7))))</f>
      </c>
      <c r="GH93" s="74">
        <f>DATE(YEAR(GH91),MONTH(GH91),DAY(GH91))</f>
        <v>45505</v>
      </c>
      <c r="GI93" s="74">
        <f>IF(WEEKDAY(GH91)=6,GH91+3,IF(WEEKDAY(GH91)=7,GH91+2,IF(WEEKDAY(GH91)=1,GH91+1,IF(WEEKDAY(GH91)=3,GH91+6,IF(WEEKDAY(GH91)=4,GH91+5,IF(WEEKDAY(GH91)=5,GH91+4,IF(WEEKDAY(GH91)=2,GH91+7)))))))</f>
        <v>45509</v>
      </c>
      <c r="GJ93" s="74">
        <f>DATE(YEAR(GI93),MONTH(GI93),DAY(GI93+7))</f>
        <v>45516</v>
      </c>
      <c r="GK93" s="74">
        <f>DATE(YEAR(GJ93),MONTH(GJ93),DAY(GJ93+7))</f>
        <v>45523</v>
      </c>
      <c r="GL93" s="74">
        <f>IF(DATE(YEAR(GK93),MONTH(GK93),DAY(GK93+7))&lt;GK93,"",DATE(YEAR(GK93),MONTH(GK93),DAY(GK93+7)))</f>
        <v>45530</v>
      </c>
      <c r="GM93" s="74">
        <f>IF(GL93="","",IF(DATE(YEAR(GL93),MONTH(GL93),DAY(GL93+7))&lt;GL93,"",DATE(YEAR(GL93),MONTH(GL93),DAY(GL93+7))))</f>
      </c>
      <c r="GN93" s="74">
        <f>DATE(YEAR(GN91),MONTH(GN91),DAY(GN91))</f>
        <v>45536</v>
      </c>
      <c r="GO93" s="74">
        <f>IF(WEEKDAY(GN91)=6,GN91+3,IF(WEEKDAY(GN91)=7,GN91+2,IF(WEEKDAY(GN91)=1,GN91+1,IF(WEEKDAY(GN91)=3,GN91+6,IF(WEEKDAY(GN91)=4,GN91+5,IF(WEEKDAY(GN91)=5,GN91+4,IF(WEEKDAY(GN91)=2,GN91+7)))))))</f>
        <v>45537</v>
      </c>
      <c r="GP93" s="74">
        <f>DATE(YEAR(GO93),MONTH(GO93),DAY(GO93+7))</f>
        <v>45544</v>
      </c>
      <c r="GQ93" s="74">
        <f>DATE(YEAR(GP93),MONTH(GP93),DAY(GP93+7))</f>
        <v>45551</v>
      </c>
      <c r="GR93" s="74">
        <f>IF(DATE(YEAR(GQ93),MONTH(GQ93),DAY(GQ93+7))&lt;GQ93,"",DATE(YEAR(GQ93),MONTH(GQ93),DAY(GQ93+7)))</f>
        <v>45558</v>
      </c>
      <c r="GS93" s="74">
        <f>IF(GR93="","",IF(DATE(YEAR(GR93),MONTH(GR93),DAY(GR93+7))&lt;GR93,"",DATE(YEAR(GR93),MONTH(GR93),DAY(GR93+7))))</f>
        <v>45565</v>
      </c>
      <c r="GT93" s="74">
        <f>DATE(YEAR(GT91),MONTH(GT91),DAY(GT91))</f>
        <v>45566</v>
      </c>
      <c r="GU93" s="74">
        <f>IF(WEEKDAY(GT91)=6,GT91+3,IF(WEEKDAY(GT91)=7,GT91+2,IF(WEEKDAY(GT91)=1,GT91+1,IF(WEEKDAY(GT91)=3,GT91+6,IF(WEEKDAY(GT91)=4,GT91+5,IF(WEEKDAY(GT91)=5,GT91+4,IF(WEEKDAY(GT91)=2,GT91+7)))))))</f>
        <v>45572</v>
      </c>
      <c r="GV93" s="74">
        <f>DATE(YEAR(GU93),MONTH(GU93),DAY(GU93+7))</f>
        <v>45579</v>
      </c>
      <c r="GW93" s="74">
        <f>DATE(YEAR(GV93),MONTH(GV93),DAY(GV93+7))</f>
        <v>45586</v>
      </c>
      <c r="GX93" s="74">
        <f>IF(DATE(YEAR(GW93),MONTH(GW93),DAY(GW93+7))&lt;GW93,"",DATE(YEAR(GW93),MONTH(GW93),DAY(GW93+7)))</f>
        <v>45593</v>
      </c>
      <c r="GY93" s="74">
        <f>IF(GX93="","",IF(DATE(YEAR(GX93),MONTH(GX93),DAY(GX93+7))&lt;GX93,"",DATE(YEAR(GX93),MONTH(GX93),DAY(GX93+7))))</f>
      </c>
      <c r="GZ93" s="74">
        <f>DATE(YEAR(GZ91),MONTH(GZ91),DAY(GZ91))</f>
        <v>45597</v>
      </c>
      <c r="HA93" s="74">
        <f>IF(WEEKDAY(GZ91)=6,GZ91+3,IF(WEEKDAY(GZ91)=7,GZ91+2,IF(WEEKDAY(GZ91)=1,GZ91+1,IF(WEEKDAY(GZ91)=3,GZ91+6,IF(WEEKDAY(GZ91)=4,GZ91+5,IF(WEEKDAY(GZ91)=5,GZ91+4,IF(WEEKDAY(GZ91)=2,GZ91+7)))))))</f>
        <v>45600</v>
      </c>
      <c r="HB93" s="74">
        <f>DATE(YEAR(HA93),MONTH(HA93),DAY(HA93+7))</f>
        <v>45607</v>
      </c>
      <c r="HC93" s="74">
        <f>DATE(YEAR(HB93),MONTH(HB93),DAY(HB93+7))</f>
        <v>45614</v>
      </c>
      <c r="HD93" s="74">
        <f>IF(DATE(YEAR(HC93),MONTH(HC93),DAY(HC93+7))&lt;HC93,"",DATE(YEAR(HC93),MONTH(HC93),DAY(HC93+7)))</f>
        <v>45621</v>
      </c>
      <c r="HE93" s="74">
        <f>IF(HD93="","",IF(DATE(YEAR(HD93),MONTH(HD93),DAY(HD93+7))&lt;HD93,"",DATE(YEAR(HD93),MONTH(HD93),DAY(HD93+7))))</f>
      </c>
      <c r="HF93" s="74">
        <f>DATE(YEAR(HF91),MONTH(HF91),DAY(HF91))</f>
        <v>45627</v>
      </c>
      <c r="HG93" s="74">
        <f>IF(WEEKDAY(HF91)=6,HF91+3,IF(WEEKDAY(HF91)=7,HF91+2,IF(WEEKDAY(HF91)=1,HF91+1,IF(WEEKDAY(HF91)=3,HF91+6,IF(WEEKDAY(HF91)=4,HF91+5,IF(WEEKDAY(HF91)=5,HF91+4,IF(WEEKDAY(HF91)=2,HF91+7)))))))</f>
        <v>45628</v>
      </c>
      <c r="HH93" s="74">
        <f>DATE(YEAR(HG93),MONTH(HG93),DAY(HG93+7))</f>
        <v>45635</v>
      </c>
      <c r="HI93" s="74">
        <f>DATE(YEAR(HH93),MONTH(HH93),DAY(HH93+7))</f>
        <v>45642</v>
      </c>
      <c r="HJ93" s="74">
        <f>IF(DATE(YEAR(HI93),MONTH(HI93),DAY(HI93+7))&lt;HI93,"",DATE(YEAR(HI93),MONTH(HI93),DAY(HI93+7)))</f>
        <v>45649</v>
      </c>
      <c r="HK93" s="74">
        <f>IF(HJ93="","",IF(DATE(YEAR(HJ93),MONTH(HJ93),DAY(HJ93+7))&lt;HJ93,"",DATE(YEAR(HJ93),MONTH(HJ93),DAY(HJ93+7))))</f>
        <v>45656</v>
      </c>
      <c r="HL93" s="74">
        <f>DATE(YEAR(HL91),MONTH(HL91),DAY(HL91))</f>
        <v>45658</v>
      </c>
      <c r="HM93" s="74">
        <f>IF(WEEKDAY(HL91)=6,HL91+3,IF(WEEKDAY(HL91)=7,HL91+2,IF(WEEKDAY(HL91)=1,HL91+1,IF(WEEKDAY(HL91)=3,HL91+6,IF(WEEKDAY(HL91)=4,HL91+5,IF(WEEKDAY(HL91)=5,HL91+4,IF(WEEKDAY(HL91)=2,HL91+7)))))))</f>
        <v>45663</v>
      </c>
      <c r="HN93" s="74">
        <f>DATE(YEAR(HM93),MONTH(HM93),DAY(HM93+7))</f>
        <v>45670</v>
      </c>
      <c r="HO93" s="74">
        <f>DATE(YEAR(HN93),MONTH(HN93),DAY(HN93+7))</f>
        <v>45677</v>
      </c>
      <c r="HP93" s="74">
        <f>IF(DATE(YEAR(HO93),MONTH(HO93),DAY(HO93+7))&lt;HO93,"",DATE(YEAR(HO93),MONTH(HO93),DAY(HO93+7)))</f>
        <v>45684</v>
      </c>
      <c r="HQ93" s="74">
        <f>IF(HP93="","",IF(DATE(YEAR(HP93),MONTH(HP93),DAY(HP93+7))&lt;HP93,"",DATE(YEAR(HP93),MONTH(HP93),DAY(HP93+7))))</f>
      </c>
      <c r="HR93" s="74">
        <f>DATE(YEAR(HR91),MONTH(HR91),DAY(HR91))</f>
        <v>45689</v>
      </c>
      <c r="HS93" s="74">
        <f>IF(WEEKDAY(HR91)=6,HR91+3,IF(WEEKDAY(HR91)=7,HR91+2,IF(WEEKDAY(HR91)=1,HR91+1,IF(WEEKDAY(HR91)=3,HR91+6,IF(WEEKDAY(HR91)=4,HR91+5,IF(WEEKDAY(HR91)=5,HR91+4,IF(WEEKDAY(HR91)=2,HR91+7)))))))</f>
        <v>45691</v>
      </c>
      <c r="HT93" s="74">
        <f>DATE(YEAR(HS93),MONTH(HS93),DAY(HS93+7))</f>
        <v>45698</v>
      </c>
      <c r="HU93" s="74">
        <f>DATE(YEAR(HT93),MONTH(HT93),DAY(HT93+7))</f>
        <v>45705</v>
      </c>
      <c r="HV93" s="74">
        <f>IF(DATE(YEAR(HU93),MONTH(HU93),DAY(HU93+7))&lt;HU93,"",DATE(YEAR(HU93),MONTH(HU93),DAY(HU93+7)))</f>
        <v>45712</v>
      </c>
      <c r="HW93" s="74">
        <f>IF(HV93="","",IF(DATE(YEAR(HV93),MONTH(HV93),DAY(HV93+7))&lt;HV93,"",DATE(YEAR(HV93),MONTH(HV93),DAY(HV93+7))))</f>
      </c>
      <c r="HX93" s="74">
        <f>DATE(YEAR(HX91),MONTH(HX91),DAY(HX91))</f>
        <v>45717</v>
      </c>
      <c r="HY93" s="74">
        <f>IF(WEEKDAY(HX91)=6,HX91+3,IF(WEEKDAY(HX91)=7,HX91+2,IF(WEEKDAY(HX91)=1,HX91+1,IF(WEEKDAY(HX91)=3,HX91+6,IF(WEEKDAY(HX91)=4,HX91+5,IF(WEEKDAY(HX91)=5,HX91+4,IF(WEEKDAY(HX91)=2,HX91+7)))))))</f>
        <v>45719</v>
      </c>
      <c r="HZ93" s="74">
        <f>DATE(YEAR(HY93),MONTH(HY93),DAY(HY93+7))</f>
        <v>45726</v>
      </c>
      <c r="IA93" s="74">
        <f>DATE(YEAR(HZ93),MONTH(HZ93),DAY(HZ93+7))</f>
        <v>45733</v>
      </c>
      <c r="IB93" s="74">
        <f>IF(DATE(YEAR(IA93),MONTH(IA93),DAY(IA93+7))&lt;IA93,"",DATE(YEAR(IA93),MONTH(IA93),DAY(IA93+7)))</f>
        <v>45740</v>
      </c>
      <c r="IC93" s="74">
        <f>IF(IB93="","",IF(DATE(YEAR(IB93),MONTH(IB93),DAY(IB93+7))&lt;IB93,"",DATE(YEAR(IB93),MONTH(IB93),DAY(IB93+7))))</f>
        <v>45747</v>
      </c>
      <c r="ID93" s="74">
        <f>DATE(YEAR(ID91),MONTH(ID91),DAY(ID91))</f>
        <v>45748</v>
      </c>
      <c r="IE93" s="74">
        <f>IF(WEEKDAY(ID91)=6,ID91+3,IF(WEEKDAY(ID91)=7,ID91+2,IF(WEEKDAY(ID91)=1,ID91+1,IF(WEEKDAY(ID91)=3,ID91+6,IF(WEEKDAY(ID91)=4,ID91+5,IF(WEEKDAY(ID91)=5,ID91+4,IF(WEEKDAY(ID91)=2,ID91+7)))))))</f>
        <v>45754</v>
      </c>
      <c r="IF93" s="74">
        <f>DATE(YEAR(IE93),MONTH(IE93),DAY(IE93+7))</f>
        <v>45761</v>
      </c>
      <c r="IG93" s="74">
        <f>DATE(YEAR(IF93),MONTH(IF93),DAY(IF93+7))</f>
        <v>45768</v>
      </c>
      <c r="IH93" s="74">
        <f>IF(DATE(YEAR(IG93),MONTH(IG93),DAY(IG93+7))&lt;IG93,"",DATE(YEAR(IG93),MONTH(IG93),DAY(IG93+7)))</f>
        <v>45775</v>
      </c>
      <c r="II93" s="74">
        <f>IF(IH93="","",IF(DATE(YEAR(IH93),MONTH(IH93),DAY(IH93+7))&lt;IH93,"",DATE(YEAR(IH93),MONTH(IH93),DAY(IH93+7))))</f>
      </c>
      <c r="IJ93" s="74">
        <f>DATE(YEAR(IJ91),MONTH(IJ91),DAY(IJ91))</f>
        <v>45778</v>
      </c>
      <c r="IK93" s="74">
        <f>IF(WEEKDAY(IJ91)=6,IJ91+3,IF(WEEKDAY(IJ91)=7,IJ91+2,IF(WEEKDAY(IJ91)=1,IJ91+1,IF(WEEKDAY(IJ91)=3,IJ91+6,IF(WEEKDAY(IJ91)=4,IJ91+5,IF(WEEKDAY(IJ91)=5,IJ91+4,IF(WEEKDAY(IJ91)=2,IJ91+7)))))))</f>
        <v>45782</v>
      </c>
      <c r="IL93" s="74">
        <f>DATE(YEAR(IK93),MONTH(IK93),DAY(IK93+7))</f>
        <v>45789</v>
      </c>
      <c r="IM93" s="74">
        <f>DATE(YEAR(IL93),MONTH(IL93),DAY(IL93+7))</f>
        <v>45796</v>
      </c>
      <c r="IN93" s="74">
        <f>IF(DATE(YEAR(IM93),MONTH(IM93),DAY(IM93+7))&lt;IM93,"",DATE(YEAR(IM93),MONTH(IM93),DAY(IM93+7)))</f>
        <v>45803</v>
      </c>
      <c r="IO93" s="74">
        <f>IF(IN93="","",IF(DATE(YEAR(IN93),MONTH(IN93),DAY(IN93+7))&lt;IN93,"",DATE(YEAR(IN93),MONTH(IN93),DAY(IN93+7))))</f>
      </c>
      <c r="IP93" s="74">
        <f>DATE(YEAR(IP91),MONTH(IP91),DAY(IP91))</f>
        <v>45809</v>
      </c>
      <c r="IQ93" s="74">
        <f>IF(WEEKDAY(IP91)=6,IP91+3,IF(WEEKDAY(IP91)=7,IP91+2,IF(WEEKDAY(IP91)=1,IP91+1,IF(WEEKDAY(IP91)=3,IP91+6,IF(WEEKDAY(IP91)=4,IP91+5,IF(WEEKDAY(IP91)=5,IP91+4,IF(WEEKDAY(IP91)=2,IP91+7)))))))</f>
        <v>45810</v>
      </c>
      <c r="IR93" s="74">
        <f>DATE(YEAR(IQ93),MONTH(IQ93),DAY(IQ93+7))</f>
        <v>45817</v>
      </c>
      <c r="IS93" s="74">
        <f>DATE(YEAR(IR93),MONTH(IR93),DAY(IR93+7))</f>
        <v>45824</v>
      </c>
      <c r="IT93" s="74">
        <f>IF(DATE(YEAR(IS93),MONTH(IS93),DAY(IS93+7))&lt;IS93,"",DATE(YEAR(IS93),MONTH(IS93),DAY(IS93+7)))</f>
        <v>45831</v>
      </c>
      <c r="IU93" s="74">
        <f>IF(IT93="","",IF(DATE(YEAR(IT93),MONTH(IT93),DAY(IT93+7))&lt;IT93,"",DATE(YEAR(IT93),MONTH(IT93),DAY(IT93+7))))</f>
        <v>45838</v>
      </c>
    </row>
    <row r="94" spans="1:255" s="87" customFormat="1" ht="13.5" hidden="1">
      <c r="A94" s="76"/>
      <c r="B94" s="76"/>
      <c r="C94" s="91"/>
      <c r="D94" s="75" t="s">
        <v>33</v>
      </c>
      <c r="E94" s="75"/>
      <c r="F94" s="75"/>
      <c r="G94" s="75"/>
      <c r="H94" s="75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75" t="s">
        <v>34</v>
      </c>
      <c r="BY94" s="75"/>
      <c r="BZ94" s="75"/>
      <c r="CA94" s="75"/>
      <c r="CB94" s="75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75" t="s">
        <v>34</v>
      </c>
      <c r="ES94" s="75"/>
      <c r="ET94" s="75"/>
      <c r="EU94" s="75"/>
      <c r="EV94" s="75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91"/>
      <c r="GA94" s="91"/>
      <c r="GB94" s="91"/>
      <c r="GC94" s="91"/>
      <c r="GD94" s="91"/>
      <c r="GE94" s="91"/>
      <c r="GF94" s="91"/>
      <c r="GG94" s="91"/>
      <c r="GH94" s="91"/>
      <c r="GI94" s="91"/>
      <c r="GJ94" s="91"/>
      <c r="GK94" s="91"/>
      <c r="GL94" s="91"/>
      <c r="GM94" s="91"/>
      <c r="GN94" s="91"/>
      <c r="GO94" s="91"/>
      <c r="GP94" s="91"/>
      <c r="GQ94" s="91"/>
      <c r="GR94" s="91"/>
      <c r="GS94" s="91"/>
      <c r="GT94" s="91"/>
      <c r="GU94" s="91"/>
      <c r="GV94" s="91"/>
      <c r="GW94" s="91"/>
      <c r="GX94" s="91"/>
      <c r="GY94" s="91"/>
      <c r="GZ94" s="91"/>
      <c r="HA94" s="91"/>
      <c r="HB94" s="91"/>
      <c r="HC94" s="91"/>
      <c r="HD94" s="91"/>
      <c r="HE94" s="91"/>
      <c r="HF94" s="91"/>
      <c r="HG94" s="91"/>
      <c r="HH94" s="91"/>
      <c r="HI94" s="91"/>
      <c r="HJ94" s="91"/>
      <c r="HK94" s="91"/>
      <c r="HL94" s="75" t="s">
        <v>34</v>
      </c>
      <c r="HM94" s="75"/>
      <c r="HN94" s="75"/>
      <c r="HO94" s="75"/>
      <c r="HP94" s="75"/>
      <c r="HQ94" s="76"/>
      <c r="HR94" s="76"/>
      <c r="HS94" s="76"/>
      <c r="HT94" s="76"/>
      <c r="HU94" s="76"/>
      <c r="HV94" s="76"/>
      <c r="HW94" s="76"/>
      <c r="HX94" s="76"/>
      <c r="HY94" s="76"/>
      <c r="HZ94" s="76"/>
      <c r="IA94" s="76"/>
      <c r="IB94" s="76"/>
      <c r="IC94" s="76"/>
      <c r="ID94" s="76"/>
      <c r="IE94" s="76"/>
      <c r="IF94" s="76"/>
      <c r="IG94" s="76"/>
      <c r="IH94" s="76"/>
      <c r="II94" s="76"/>
      <c r="IJ94" s="76"/>
      <c r="IK94" s="76"/>
      <c r="IL94" s="76"/>
      <c r="IM94" s="76"/>
      <c r="IN94" s="76"/>
      <c r="IO94" s="76"/>
      <c r="IP94" s="76"/>
      <c r="IQ94" s="76"/>
      <c r="IR94" s="76"/>
      <c r="IS94" s="76"/>
      <c r="IT94" s="91"/>
      <c r="IU94" s="91"/>
    </row>
    <row r="95" spans="1:255" s="87" customFormat="1" ht="15" hidden="1">
      <c r="A95" s="92"/>
      <c r="B95" s="92"/>
      <c r="C95" s="93"/>
      <c r="D95" s="77">
        <f>IF(AND(C97&gt;=2,C97&lt;=4),1,IF(OR(C97=1,C97=7),52,53))</f>
        <v>52</v>
      </c>
      <c r="E95" s="78">
        <f>IF(D95=1,2,IF(D95&gt;=52,1,IF(MAX(E62:K62)=D96,2,IF(AND(NOT(WEEKDAY(E96)=H70),D96-C96&lt;7),2,D95+1))))</f>
        <v>1</v>
      </c>
      <c r="F95" s="79">
        <f>E95+1</f>
        <v>2</v>
      </c>
      <c r="G95" s="79">
        <f>F95+1</f>
        <v>3</v>
      </c>
      <c r="H95" s="79">
        <f>IF(H93="","",G95+1)</f>
        <v>4</v>
      </c>
      <c r="I95" s="79">
        <f>IF(H95="","",IF(DATE(YEAR(H92),MONTH(H92),DAY(H92+7))&lt;H92,H95,H95+1))</f>
        <v>5</v>
      </c>
      <c r="J95" s="80">
        <f>IF(AND(H95="",I95=""),G95+1,IF(WEEKDAY(DATE(YEAR(J91),MONTH(J91),DAY(1)),1)=2,I95+1,IF(DATE(YEAR(H92),MONTH(H92),DAY(H92+7))&lt;H92,I95,H95+1)))</f>
        <v>5</v>
      </c>
      <c r="K95" s="79">
        <f>J95+1</f>
        <v>6</v>
      </c>
      <c r="L95" s="79">
        <f>K95+1</f>
        <v>7</v>
      </c>
      <c r="M95" s="79">
        <f>L95+1</f>
        <v>8</v>
      </c>
      <c r="N95" s="79">
        <f>IF(N93="","",M95+1)</f>
        <v>9</v>
      </c>
      <c r="O95" s="79">
        <f>IF(N95="","",IF(DATE(YEAR(N92),MONTH(N92),DAY(N92+7))&lt;N92,N95,N95+1))</f>
        <v>9</v>
      </c>
      <c r="P95" s="80">
        <f>IF(AND(N95="",O95=""),M95+1,IF(WEEKDAY(DATE(YEAR(P91),MONTH(P91),DAY(1)),1)=2,O95+1,IF(DATE(YEAR(N92),MONTH(N92),DAY(N92+7))&lt;N92,O95,N95+1)))</f>
        <v>9</v>
      </c>
      <c r="Q95" s="79">
        <f>P95+1</f>
        <v>10</v>
      </c>
      <c r="R95" s="79">
        <f>Q95+1</f>
        <v>11</v>
      </c>
      <c r="S95" s="79">
        <f>R95+1</f>
        <v>12</v>
      </c>
      <c r="T95" s="79">
        <f>IF(T93="","",S95+1)</f>
        <v>13</v>
      </c>
      <c r="U95" s="79">
        <f>IF(T95="","",IF(DATE(YEAR(T92),MONTH(T92),DAY(T92+7))&lt;T92,T95,T95+1))</f>
        <v>13</v>
      </c>
      <c r="V95" s="80">
        <f>IF(AND(T95="",U95=""),S95+1,IF(WEEKDAY(DATE(YEAR(V91),MONTH(V91),DAY(1)),1)=2,U95+1,IF(DATE(YEAR(T92),MONTH(T92),DAY(T92+7))&lt;T92,U95,T95+1)))</f>
        <v>13</v>
      </c>
      <c r="W95" s="79">
        <f>V95+1</f>
        <v>14</v>
      </c>
      <c r="X95" s="79">
        <f>W95+1</f>
        <v>15</v>
      </c>
      <c r="Y95" s="79">
        <f>X95+1</f>
        <v>16</v>
      </c>
      <c r="Z95" s="79">
        <f>IF(Z93="","",Y95+1)</f>
        <v>17</v>
      </c>
      <c r="AA95" s="79">
        <f>IF(Z95="","",IF(DATE(YEAR(Z92),MONTH(Z92),DAY(Z92+7))&lt;Z92,Z95,Z95+1))</f>
        <v>17</v>
      </c>
      <c r="AB95" s="80">
        <f>IF(AND(Z95="",AA95=""),Y95+1,IF(WEEKDAY(DATE(YEAR(AB91),MONTH(AB91),DAY(1)),1)=2,AA95+1,IF(DATE(YEAR(Z92),MONTH(Z92),DAY(Z92+7))&lt;Z92,AA95,Z95+1)))</f>
        <v>17</v>
      </c>
      <c r="AC95" s="79">
        <f>AB95+1</f>
        <v>18</v>
      </c>
      <c r="AD95" s="79">
        <f>AC95+1</f>
        <v>19</v>
      </c>
      <c r="AE95" s="79">
        <f>AD95+1</f>
        <v>20</v>
      </c>
      <c r="AF95" s="79">
        <f>IF(AF93="","",AE95+1)</f>
        <v>21</v>
      </c>
      <c r="AG95" s="79">
        <f>IF(AF95="","",IF(DATE(YEAR(AF92),MONTH(AF92),DAY(AF92+7))&lt;AF92,AF95,AF95+1))</f>
        <v>22</v>
      </c>
      <c r="AH95" s="80">
        <f>IF(AND(AF95="",AG95=""),AE95+1,IF(WEEKDAY(DATE(YEAR(AH91),MONTH(AH91),DAY(1)),1)=2,AG95+1,IF(DATE(YEAR(AF92),MONTH(AF92),DAY(AF92+7))&lt;AF92,AG95,AF95+1)))</f>
        <v>22</v>
      </c>
      <c r="AI95" s="79">
        <f>AH95+1</f>
        <v>23</v>
      </c>
      <c r="AJ95" s="79">
        <f>AI95+1</f>
        <v>24</v>
      </c>
      <c r="AK95" s="79">
        <f>AJ95+1</f>
        <v>25</v>
      </c>
      <c r="AL95" s="79">
        <f>IF(AL93="","",AK95+1)</f>
        <v>26</v>
      </c>
      <c r="AM95" s="79">
        <f>IF(AL95="","",IF(DATE(YEAR(AL92),MONTH(AL92),DAY(AL92+7))&lt;AL92,AL95,AL95+1))</f>
        <v>26</v>
      </c>
      <c r="AN95" s="80">
        <f>IF(AND(AL95="",AM95=""),AK95+1,IF(WEEKDAY(DATE(YEAR(AN91),MONTH(AN91),DAY(1)),1)=2,AM95+1,IF(DATE(YEAR(AL92),MONTH(AL92),DAY(AL92+7))&lt;AL92,AM95,AL95+1)))</f>
        <v>26</v>
      </c>
      <c r="AO95" s="79">
        <f>AN95+1</f>
        <v>27</v>
      </c>
      <c r="AP95" s="79">
        <f>AO95+1</f>
        <v>28</v>
      </c>
      <c r="AQ95" s="79">
        <f>AP95+1</f>
        <v>29</v>
      </c>
      <c r="AR95" s="79">
        <f>IF(AR93="","",AQ95+1)</f>
        <v>30</v>
      </c>
      <c r="AS95" s="79">
        <f>IF(AR95="","",IF(DATE(YEAR(AR92),MONTH(AR92),DAY(AR92+7))&lt;AR92,AR95,AR95+1))</f>
        <v>30</v>
      </c>
      <c r="AT95" s="80">
        <f>IF(AND(AR95="",AS95=""),AQ95+1,IF(WEEKDAY(DATE(YEAR(AT91),MONTH(AT91),DAY(1)),1)=2,AS95+1,IF(DATE(YEAR(AR92),MONTH(AR92),DAY(AR92+7))&lt;AR92,AS95,AR95+1)))</f>
        <v>31</v>
      </c>
      <c r="AU95" s="79">
        <f>AT95+1</f>
        <v>32</v>
      </c>
      <c r="AV95" s="79">
        <f>AU95+1</f>
        <v>33</v>
      </c>
      <c r="AW95" s="79">
        <f>AV95+1</f>
        <v>34</v>
      </c>
      <c r="AX95" s="79">
        <f>IF(AX93="","",AW95+1)</f>
        <v>35</v>
      </c>
      <c r="AY95" s="79">
        <f>IF(AX95="","",IF(DATE(YEAR(AX92),MONTH(AX92),DAY(AX92+7))&lt;AX92,AX95,AX95+1))</f>
        <v>35</v>
      </c>
      <c r="AZ95" s="80">
        <f>IF(AND(AX95="",AY95=""),AW95+1,IF(WEEKDAY(DATE(YEAR(AZ91),MONTH(AZ91),DAY(1)),1)=2,AY95+1,IF(DATE(YEAR(AX92),MONTH(AX92),DAY(AX92+7))&lt;AX92,AY95,AX95+1)))</f>
        <v>35</v>
      </c>
      <c r="BA95" s="79">
        <f>AZ95+1</f>
        <v>36</v>
      </c>
      <c r="BB95" s="79">
        <f>BA95+1</f>
        <v>37</v>
      </c>
      <c r="BC95" s="79">
        <f>BB95+1</f>
        <v>38</v>
      </c>
      <c r="BD95" s="79">
        <f>IF(BD93="","",BC95+1)</f>
        <v>39</v>
      </c>
      <c r="BE95" s="79">
        <f>IF(BD95="","",IF(DATE(YEAR(BD92),MONTH(BD92),DAY(BD92+7))&lt;BD92,BD95,BD95+1))</f>
        <v>39</v>
      </c>
      <c r="BF95" s="80">
        <f>IF(AND(BD95="",BE95=""),BC95+1,IF(WEEKDAY(DATE(YEAR(BF91),MONTH(BF91),DAY(1)),1)=2,BE95+1,IF(DATE(YEAR(BD92),MONTH(BD92),DAY(BD92+7))&lt;BD92,BE95,BD95+1)))</f>
        <v>39</v>
      </c>
      <c r="BG95" s="79">
        <f>BF95+1</f>
        <v>40</v>
      </c>
      <c r="BH95" s="79">
        <f>BG95+1</f>
        <v>41</v>
      </c>
      <c r="BI95" s="79">
        <f>BH95+1</f>
        <v>42</v>
      </c>
      <c r="BJ95" s="79">
        <f>IF(BJ93="","",BI95+1)</f>
        <v>43</v>
      </c>
      <c r="BK95" s="79">
        <f>IF(BJ95="","",IF(DATE(YEAR(BJ92),MONTH(BJ92),DAY(BJ92+7))&lt;BJ92,BJ95,BJ95+1))</f>
        <v>44</v>
      </c>
      <c r="BL95" s="80">
        <f>IF(AND(BJ95="",BK95=""),BI95+1,IF(WEEKDAY(DATE(YEAR(BL91),MONTH(BL91),DAY(1)),1)=2,BK95+1,IF(DATE(YEAR(BJ92),MONTH(BJ92),DAY(BJ92+7))&lt;BJ92,BK95,BJ95+1)))</f>
        <v>44</v>
      </c>
      <c r="BM95" s="79">
        <f>BL95+1</f>
        <v>45</v>
      </c>
      <c r="BN95" s="79">
        <f>BM95+1</f>
        <v>46</v>
      </c>
      <c r="BO95" s="79">
        <f>BN95+1</f>
        <v>47</v>
      </c>
      <c r="BP95" s="79">
        <f>IF(BP93="","",BO95+1)</f>
        <v>48</v>
      </c>
      <c r="BQ95" s="79">
        <f>IF(BP95="","",IF(DATE(YEAR(BP92),MONTH(BP92),DAY(BP92+7))&lt;BP92,BP95,BP95+1))</f>
        <v>48</v>
      </c>
      <c r="BR95" s="80">
        <f>IF(AND(BP95="",BQ95=""),BO95+1,IF(WEEKDAY(DATE(YEAR(BR91),MONTH(BR91),DAY(1)),1)=2,BQ95+1,IF(DATE(YEAR(BP92),MONTH(BP92),DAY(BP92+7))&lt;BP92,BQ95,BP95+1)))</f>
        <v>48</v>
      </c>
      <c r="BS95" s="79">
        <f>BR95+1</f>
        <v>49</v>
      </c>
      <c r="BT95" s="79">
        <f>BS95+1</f>
        <v>50</v>
      </c>
      <c r="BU95" s="79">
        <f>BT95+1</f>
        <v>51</v>
      </c>
      <c r="BV95" s="79">
        <f>IF(BV93="","",BU95+1)</f>
        <v>52</v>
      </c>
      <c r="BW95" s="79">
        <f>IF(BW93="",BV95,IF(BW93=BV92,BV95,IF(OR(WEEKDAY(DATE(YEAR(BR93),12,29))=2,WEEKDAY(DATE(YEAR(BR93),12,30))=2,WEEKDAY(DATE(YEAR(BR93),12,31))=2),1,BV95+1)))</f>
        <v>52</v>
      </c>
      <c r="BX95" s="77">
        <f>IF(AND(BW97&gt;=2,BW97&lt;=5),1,IF(OR(BW97=1,BW97=7),52,53))</f>
        <v>52</v>
      </c>
      <c r="BY95" s="78">
        <f>IF(BX95&gt;=52,1,IF(MAX(BY62:CE62)=BX96,2,IF(AND(NOT(WEEKDAY(BY96)=CB70),BX96-BW96&lt;7),2,BX95+1)))</f>
        <v>1</v>
      </c>
      <c r="BZ95" s="79">
        <f>BY95+1</f>
        <v>2</v>
      </c>
      <c r="CA95" s="79">
        <f>BZ95+1</f>
        <v>3</v>
      </c>
      <c r="CB95" s="79">
        <f>IF(CB93="","",CA95+1)</f>
        <v>4</v>
      </c>
      <c r="CC95" s="79">
        <f>IF(CB95="","",IF(DATE(YEAR(CB92),MONTH(CB92),DAY(CB92+7))&lt;CB92,CB95,CB95+1))</f>
        <v>5</v>
      </c>
      <c r="CD95" s="80">
        <f>IF(AND(CB95="",CC95=""),CA95+1,IF(WEEKDAY(DATE(YEAR(CD91),MONTH(CD91),DAY(1)),1)=2,CC95+1,IF(DATE(YEAR(CB92),MONTH(CB92),DAY(CB92+7))&lt;CB92,CC95,CB95+1)))</f>
        <v>5</v>
      </c>
      <c r="CE95" s="79">
        <f>CD95+1</f>
        <v>6</v>
      </c>
      <c r="CF95" s="79">
        <f>CE95+1</f>
        <v>7</v>
      </c>
      <c r="CG95" s="79">
        <f>CF95+1</f>
        <v>8</v>
      </c>
      <c r="CH95" s="79">
        <f>IF(CH93="","",CG95+1)</f>
        <v>9</v>
      </c>
      <c r="CI95" s="79">
        <f>IF(CH95="","",IF(DATE(YEAR(CH92),MONTH(CH92),DAY(CH92+7))&lt;CH92,CH95,CH95+1))</f>
        <v>9</v>
      </c>
      <c r="CJ95" s="80">
        <f>IF(AND(CH95="",CI95=""),CG95+1,IF(WEEKDAY(DATE(YEAR(CJ91),MONTH(CJ91),DAY(1)),1)=2,CI95+1,IF(DATE(YEAR(CH92),MONTH(CH92),DAY(CH92+7))&lt;CH92,CI95,CH95+1)))</f>
        <v>9</v>
      </c>
      <c r="CK95" s="79">
        <f>CJ95+1</f>
        <v>10</v>
      </c>
      <c r="CL95" s="79">
        <f>CK95+1</f>
        <v>11</v>
      </c>
      <c r="CM95" s="79">
        <f>CL95+1</f>
        <v>12</v>
      </c>
      <c r="CN95" s="79">
        <f>IF(CN93="","",CM95+1)</f>
        <v>13</v>
      </c>
      <c r="CO95" s="79">
        <f>IF(CN95="","",IF(DATE(YEAR(CN92),MONTH(CN92),DAY(CN92+7))&lt;CN92,CN95,CN95+1))</f>
        <v>13</v>
      </c>
      <c r="CP95" s="80">
        <f>IF(AND(CN95="",CO95=""),CM95+1,IF(WEEKDAY(DATE(YEAR(CP91),MONTH(CP91),DAY(1)),1)=2,CO95+1,IF(DATE(YEAR(CN92),MONTH(CN92),DAY(CN92+7))&lt;CN92,CO95,CN95+1)))</f>
        <v>13</v>
      </c>
      <c r="CQ95" s="79">
        <f>CP95+1</f>
        <v>14</v>
      </c>
      <c r="CR95" s="79">
        <f>CQ95+1</f>
        <v>15</v>
      </c>
      <c r="CS95" s="79">
        <f>CR95+1</f>
        <v>16</v>
      </c>
      <c r="CT95" s="79">
        <f>IF(CT93="","",CS95+1)</f>
        <v>17</v>
      </c>
      <c r="CU95" s="79">
        <f>IF(CT95="","",IF(DATE(YEAR(CT92),MONTH(CT92),DAY(CT92+7))&lt;CT92,CT95,CT95+1))</f>
        <v>17</v>
      </c>
      <c r="CV95" s="80">
        <f>IF(AND(CT95="",CU95=""),CS95+1,IF(WEEKDAY(DATE(YEAR(CV91),MONTH(CV91),DAY(1)),1)=2,CU95+1,IF(DATE(YEAR(CT92),MONTH(CT92),DAY(CT92+7))&lt;CT92,CU95,CT95+1)))</f>
        <v>18</v>
      </c>
      <c r="CW95" s="79">
        <f>CV95+1</f>
        <v>19</v>
      </c>
      <c r="CX95" s="79">
        <f>CW95+1</f>
        <v>20</v>
      </c>
      <c r="CY95" s="79">
        <f>CX95+1</f>
        <v>21</v>
      </c>
      <c r="CZ95" s="79">
        <f>IF(CZ93="","",CY95+1)</f>
        <v>22</v>
      </c>
      <c r="DA95" s="79">
        <f>IF(CZ95="","",IF(DATE(YEAR(CZ92),MONTH(CZ92),DAY(CZ92+7))&lt;CZ92,CZ95,CZ95+1))</f>
        <v>22</v>
      </c>
      <c r="DB95" s="80">
        <f>IF(AND(CZ95="",DA95=""),CY95+1,IF(WEEKDAY(DATE(YEAR(DB91),MONTH(DB91),DAY(1)),1)=2,DA95+1,IF(DATE(YEAR(CZ92),MONTH(CZ92),DAY(CZ92+7))&lt;CZ92,DA95,CZ95+1)))</f>
        <v>22</v>
      </c>
      <c r="DC95" s="79">
        <f>DB95+1</f>
        <v>23</v>
      </c>
      <c r="DD95" s="79">
        <f>DC95+1</f>
        <v>24</v>
      </c>
      <c r="DE95" s="79">
        <f>DD95+1</f>
        <v>25</v>
      </c>
      <c r="DF95" s="79">
        <f>IF(DF93="","",DE95+1)</f>
        <v>26</v>
      </c>
      <c r="DG95" s="79">
        <f>IF(DF95="","",IF(DATE(YEAR(DF92),MONTH(DF92),DAY(DF92+7))&lt;DF92,DF95,DF95+1))</f>
        <v>26</v>
      </c>
      <c r="DH95" s="80">
        <f>IF(AND(DF95="",DG95=""),DE95+1,IF(WEEKDAY(DATE(YEAR(DH91),MONTH(DH91),DAY(1)),1)=2,DG95+1,IF(DATE(YEAR(DF92),MONTH(DF92),DAY(DF92+7))&lt;DF92,DG95,DF95+1)))</f>
        <v>26</v>
      </c>
      <c r="DI95" s="79">
        <f>DH95+1</f>
        <v>27</v>
      </c>
      <c r="DJ95" s="79">
        <f>DI95+1</f>
        <v>28</v>
      </c>
      <c r="DK95" s="79">
        <f>DJ95+1</f>
        <v>29</v>
      </c>
      <c r="DL95" s="79">
        <f>IF(DL93="","",DK95+1)</f>
        <v>30</v>
      </c>
      <c r="DM95" s="79">
        <f>IF(DL95="","",IF(DATE(YEAR(DL92),MONTH(DL92),DAY(DL92+7))&lt;DL92,DL95,DL95+1))</f>
        <v>31</v>
      </c>
      <c r="DN95" s="80">
        <f>IF(AND(DL95="",DM95=""),DK95+1,IF(WEEKDAY(DATE(YEAR(DN91),MONTH(DN91),DAY(1)),1)=2,DM95+1,IF(DATE(YEAR(DL92),MONTH(DL92),DAY(DL92+7))&lt;DL92,DM95,DL95+1)))</f>
        <v>31</v>
      </c>
      <c r="DO95" s="79">
        <f>DN95+1</f>
        <v>32</v>
      </c>
      <c r="DP95" s="79">
        <f>DO95+1</f>
        <v>33</v>
      </c>
      <c r="DQ95" s="79">
        <f>DP95+1</f>
        <v>34</v>
      </c>
      <c r="DR95" s="79">
        <f>IF(DR93="","",DQ95+1)</f>
        <v>35</v>
      </c>
      <c r="DS95" s="79">
        <f>IF(DR95="","",IF(DATE(YEAR(DR92),MONTH(DR92),DAY(DR92+7))&lt;DR92,DR95,DR95+1))</f>
        <v>35</v>
      </c>
      <c r="DT95" s="80">
        <f>IF(AND(DR95="",DS95=""),DQ95+1,IF(WEEKDAY(DATE(YEAR(DT91),MONTH(DT91),DAY(1)),1)=2,DS95+1,IF(DATE(YEAR(DR92),MONTH(DR92),DAY(DR92+7))&lt;DR92,DS95,DR95+1)))</f>
        <v>35</v>
      </c>
      <c r="DU95" s="79">
        <f>DT95+1</f>
        <v>36</v>
      </c>
      <c r="DV95" s="79">
        <f>DU95+1</f>
        <v>37</v>
      </c>
      <c r="DW95" s="79">
        <f>DV95+1</f>
        <v>38</v>
      </c>
      <c r="DX95" s="79">
        <f>IF(DX93="","",DW95+1)</f>
        <v>39</v>
      </c>
      <c r="DY95" s="79">
        <f>IF(DX95="","",IF(DATE(YEAR(DX92),MONTH(DX92),DAY(DX92+7))&lt;DX92,DX95,DX95+1))</f>
        <v>39</v>
      </c>
      <c r="DZ95" s="80">
        <f>IF(AND(DX95="",DY95=""),DW95+1,IF(WEEKDAY(DATE(YEAR(DZ91),MONTH(DZ91),DAY(1)),1)=2,DY95+1,IF(DATE(YEAR(DX92),MONTH(DX92),DAY(DX92+7))&lt;DX92,DY95,DX95+1)))</f>
        <v>39</v>
      </c>
      <c r="EA95" s="79">
        <f>DZ95+1</f>
        <v>40</v>
      </c>
      <c r="EB95" s="79">
        <f>EA95+1</f>
        <v>41</v>
      </c>
      <c r="EC95" s="79">
        <f>EB95+1</f>
        <v>42</v>
      </c>
      <c r="ED95" s="79">
        <f>IF(ED93="","",EC95+1)</f>
        <v>43</v>
      </c>
      <c r="EE95" s="79">
        <f>IF(ED95="","",IF(DATE(YEAR(ED92),MONTH(ED92),DAY(ED92+7))&lt;ED92,ED95,ED95+1))</f>
        <v>44</v>
      </c>
      <c r="EF95" s="80">
        <f>IF(AND(ED95="",EE95=""),EC95+1,IF(WEEKDAY(DATE(YEAR(EF91),MONTH(EF91),DAY(1)),1)=2,EE95+1,IF(DATE(YEAR(ED92),MONTH(ED92),DAY(ED92+7))&lt;ED92,EE95,ED95+1)))</f>
        <v>44</v>
      </c>
      <c r="EG95" s="79">
        <f>EF95+1</f>
        <v>45</v>
      </c>
      <c r="EH95" s="79">
        <f>EG95+1</f>
        <v>46</v>
      </c>
      <c r="EI95" s="79">
        <f>EH95+1</f>
        <v>47</v>
      </c>
      <c r="EJ95" s="79">
        <f>IF(EJ93="","",EI95+1)</f>
        <v>48</v>
      </c>
      <c r="EK95" s="79">
        <f>IF(EJ95="","",IF(DATE(YEAR(EJ92),MONTH(EJ92),DAY(EJ92+7))&lt;EJ92,EJ95,EJ95+1))</f>
        <v>48</v>
      </c>
      <c r="EL95" s="80">
        <f>IF(AND(EJ95="",EK95=""),EI95+1,IF(WEEKDAY(DATE(YEAR(EL91),MONTH(EL91),DAY(1)),1)=2,EK95+1,IF(DATE(YEAR(EJ92),MONTH(EJ92),DAY(EJ92+7))&lt;EJ92,EK95,EJ95+1)))</f>
        <v>48</v>
      </c>
      <c r="EM95" s="79">
        <f>EL95+1</f>
        <v>49</v>
      </c>
      <c r="EN95" s="79">
        <f>EM95+1</f>
        <v>50</v>
      </c>
      <c r="EO95" s="79">
        <f>EN95+1</f>
        <v>51</v>
      </c>
      <c r="EP95" s="94">
        <f>IF(EP92&gt;=DATE(YEAR(EL93),12,29),1,IF(OR(EP93=EO92,ER62-EO92&lt;7),EO95,EO95+1))</f>
        <v>51</v>
      </c>
      <c r="EQ95" s="95">
        <f>IF(OR(WEEKDAY(DATE(YEAR(EL93),12,29))=2,WEEKDAY(DATE(YEAR(EL93),12,30))=2,WEEKDAY(DATE(YEAR(EL93),12,31))=2),1,IF(OR(EQ93=EP92,ER93-ER62&lt;=7),EP95,EP95+1))</f>
        <v>52</v>
      </c>
      <c r="ER95" s="96">
        <f>IF(AND(EQ97&gt;=2,EQ97&lt;=5),1,IF(AND(ER93-ER62&lt;7,OR(EQ97=1,EQ97=7)),EQ95,53))</f>
        <v>1</v>
      </c>
      <c r="ES95" s="78">
        <f>IF(ER95&gt;=52,1,IF(MAX(ES62:EY62)=ER96,2,IF(AND(NOT(WEEKDAY(ES96)=EV70),ER96-EQ96&lt;7),2,ER95+1)))</f>
        <v>2</v>
      </c>
      <c r="ET95" s="79">
        <f>ES95+1</f>
        <v>3</v>
      </c>
      <c r="EU95" s="79">
        <f>ET95+1</f>
        <v>4</v>
      </c>
      <c r="EV95" s="79">
        <f>IF(EV93="","",EU95+1)</f>
        <v>5</v>
      </c>
      <c r="EW95" s="79">
        <f>IF(EV95="","",IF(DATE(YEAR(EV92),MONTH(EV92),DAY(EV92+7))&lt;EV92,EV95,EV95+1))</f>
        <v>5</v>
      </c>
      <c r="EX95" s="80">
        <f>IF(AND(EV95="",EW95=""),EU95+1,IF(WEEKDAY(DATE(YEAR(EX91),MONTH(EX91),DAY(1)),1)=2,EW95+1,IF(DATE(YEAR(EV92),MONTH(EV92),DAY(EV92+7))&lt;EV92,EW95,EV95+1)))</f>
        <v>5</v>
      </c>
      <c r="EY95" s="79">
        <f>EX95+1</f>
        <v>6</v>
      </c>
      <c r="EZ95" s="79">
        <f>EY95+1</f>
        <v>7</v>
      </c>
      <c r="FA95" s="79">
        <f>EZ95+1</f>
        <v>8</v>
      </c>
      <c r="FB95" s="79">
        <f>IF(FB93="","",FA95+1)</f>
        <v>9</v>
      </c>
      <c r="FC95" s="79">
        <f>IF(FB95="","",IF(DATE(YEAR(FB92),MONTH(FB92),DAY(FB92+7))&lt;FB92,FB95,FB95+1))</f>
        <v>9</v>
      </c>
      <c r="FD95" s="80">
        <f>IF(AND(FB95="",FC95=""),FA95+1,IF(WEEKDAY(DATE(YEAR(FD91),MONTH(FD91),DAY(1)),1)=2,FC95+1,IF(DATE(YEAR(FB92),MONTH(FB92),DAY(FB92+7))&lt;FB92,FC95,FB95+1)))</f>
        <v>9</v>
      </c>
      <c r="FE95" s="79">
        <f>FD95+1</f>
        <v>10</v>
      </c>
      <c r="FF95" s="79">
        <f>FE95+1</f>
        <v>11</v>
      </c>
      <c r="FG95" s="79">
        <f>FF95+1</f>
        <v>12</v>
      </c>
      <c r="FH95" s="79">
        <f>IF(FH93="","",FG95+1)</f>
        <v>13</v>
      </c>
      <c r="FI95" s="79">
        <f>IF(FH95="","",IF(DATE(YEAR(FH92),MONTH(FH92),DAY(FH92+7))&lt;FH92,FH95,FH95+1))</f>
        <v>13</v>
      </c>
      <c r="FJ95" s="80">
        <f>IF(AND(FH95="",FI95=""),FG95+1,IF(WEEKDAY(DATE(YEAR(FJ91),MONTH(FJ91),DAY(1)),1)=2,FI95+1,IF(DATE(YEAR(FH92),MONTH(FH92),DAY(FH92+7))&lt;FH92,FI95,FH95+1)))</f>
        <v>14</v>
      </c>
      <c r="FK95" s="79">
        <f>FJ95+1</f>
        <v>15</v>
      </c>
      <c r="FL95" s="79">
        <f>FK95+1</f>
        <v>16</v>
      </c>
      <c r="FM95" s="79">
        <f>FL95+1</f>
        <v>17</v>
      </c>
      <c r="FN95" s="79">
        <f>IF(FN93="","",FM95+1)</f>
        <v>18</v>
      </c>
      <c r="FO95" s="79">
        <f>IF(FN95="","",IF(DATE(YEAR(FN92),MONTH(FN92),DAY(FN92+7))&lt;FN92,FN95,FN95+1))</f>
        <v>18</v>
      </c>
      <c r="FP95" s="80">
        <f>IF(AND(FN95="",FO95=""),FM95+1,IF(WEEKDAY(DATE(YEAR(FP91),MONTH(FP91),DAY(1)),1)=2,FO95+1,IF(DATE(YEAR(FN92),MONTH(FN92),DAY(FN92+7))&lt;FN92,FO95,FN95+1)))</f>
        <v>18</v>
      </c>
      <c r="FQ95" s="79">
        <f>FP95+1</f>
        <v>19</v>
      </c>
      <c r="FR95" s="79">
        <f>FQ95+1</f>
        <v>20</v>
      </c>
      <c r="FS95" s="79">
        <f>FR95+1</f>
        <v>21</v>
      </c>
      <c r="FT95" s="79">
        <f>IF(FT93="","",FS95+1)</f>
        <v>22</v>
      </c>
      <c r="FU95" s="79">
        <f>IF(FT95="","",IF(DATE(YEAR(FT92),MONTH(FT92),DAY(FT92+7))&lt;FT92,FT95,FT95+1))</f>
        <v>22</v>
      </c>
      <c r="FV95" s="80">
        <f>IF(AND(FT95="",FU95=""),FS95+1,IF(WEEKDAY(DATE(YEAR(FV91),MONTH(FV91),DAY(1)),1)=2,FU95+1,IF(DATE(YEAR(FT92),MONTH(FT92),DAY(FT92+7))&lt;FT92,FU95,FT95+1)))</f>
        <v>22</v>
      </c>
      <c r="FW95" s="79">
        <f>FV95+1</f>
        <v>23</v>
      </c>
      <c r="FX95" s="79">
        <f>FW95+1</f>
        <v>24</v>
      </c>
      <c r="FY95" s="79">
        <f>FX95+1</f>
        <v>25</v>
      </c>
      <c r="FZ95" s="79">
        <f>IF(FZ93="","",FY95+1)</f>
        <v>26</v>
      </c>
      <c r="GA95" s="79">
        <f>IF(FZ95="","",IF(DATE(YEAR(FZ92),MONTH(FZ92),DAY(FZ92+7))&lt;FZ92,FZ95,FZ95+1))</f>
        <v>26</v>
      </c>
      <c r="GB95" s="80">
        <f>IF(AND(FZ95="",GA95=""),FY95+1,IF(WEEKDAY(DATE(YEAR(GB91),MONTH(GB91),DAY(1)),1)=2,GA95+1,IF(DATE(YEAR(FZ92),MONTH(FZ92),DAY(FZ92+7))&lt;FZ92,GA95,FZ95+1)))</f>
        <v>27</v>
      </c>
      <c r="GC95" s="79">
        <f>GB95+1</f>
        <v>28</v>
      </c>
      <c r="GD95" s="79">
        <f>GC95+1</f>
        <v>29</v>
      </c>
      <c r="GE95" s="79">
        <f>GD95+1</f>
        <v>30</v>
      </c>
      <c r="GF95" s="79">
        <f>IF(GF93="","",GE95+1)</f>
        <v>31</v>
      </c>
      <c r="GG95" s="79">
        <f>IF(GF95="","",IF(DATE(YEAR(GF92),MONTH(GF92),DAY(GF92+7))&lt;GF92,GF95,GF95+1))</f>
        <v>31</v>
      </c>
      <c r="GH95" s="80">
        <f>IF(AND(GF95="",GG95=""),GE95+1,IF(WEEKDAY(DATE(YEAR(GH91),MONTH(GH91),DAY(1)),1)=2,GG95+1,IF(DATE(YEAR(GF92),MONTH(GF92),DAY(GF92+7))&lt;GF92,GG95,GF95+1)))</f>
        <v>31</v>
      </c>
      <c r="GI95" s="79">
        <f>GH95+1</f>
        <v>32</v>
      </c>
      <c r="GJ95" s="79">
        <f>GI95+1</f>
        <v>33</v>
      </c>
      <c r="GK95" s="79">
        <f>GJ95+1</f>
        <v>34</v>
      </c>
      <c r="GL95" s="79">
        <f>IF(GL93="","",GK95+1)</f>
        <v>35</v>
      </c>
      <c r="GM95" s="79">
        <f>IF(GL95="","",IF(DATE(YEAR(GL92),MONTH(GL92),DAY(GL92+7))&lt;GL92,GL95,GL95+1))</f>
        <v>35</v>
      </c>
      <c r="GN95" s="80">
        <f>IF(AND(GL95="",GM95=""),GK95+1,IF(WEEKDAY(DATE(YEAR(GN91),MONTH(GN91),DAY(1)),1)=2,GM95+1,IF(DATE(YEAR(GL92),MONTH(GL92),DAY(GL92+7))&lt;GL92,GM95,GL95+1)))</f>
        <v>35</v>
      </c>
      <c r="GO95" s="79">
        <f>GN95+1</f>
        <v>36</v>
      </c>
      <c r="GP95" s="79">
        <f>GO95+1</f>
        <v>37</v>
      </c>
      <c r="GQ95" s="79">
        <f>GP95+1</f>
        <v>38</v>
      </c>
      <c r="GR95" s="79">
        <f>IF(GR93="","",GQ95+1)</f>
        <v>39</v>
      </c>
      <c r="GS95" s="79">
        <f>IF(GR95="","",IF(DATE(YEAR(GR92),MONTH(GR92),DAY(GR92+7))&lt;GR92,GR95,GR95+1))</f>
        <v>40</v>
      </c>
      <c r="GT95" s="80">
        <f>IF(AND(GR95="",GS95=""),GQ95+1,IF(WEEKDAY(DATE(YEAR(GT91),MONTH(GT91),DAY(1)),1)=2,GS95+1,IF(DATE(YEAR(GR92),MONTH(GR92),DAY(GR92+7))&lt;GR92,GS95,GR95+1)))</f>
        <v>40</v>
      </c>
      <c r="GU95" s="79">
        <f>GT95+1</f>
        <v>41</v>
      </c>
      <c r="GV95" s="79">
        <f>GU95+1</f>
        <v>42</v>
      </c>
      <c r="GW95" s="79">
        <f>GV95+1</f>
        <v>43</v>
      </c>
      <c r="GX95" s="79">
        <f>IF(GX93="","",GW95+1)</f>
        <v>44</v>
      </c>
      <c r="GY95" s="79">
        <f>IF(GX95="","",IF(DATE(YEAR(GX92),MONTH(GX92),DAY(GX92+7))&lt;GX92,GX95,GX95+1))</f>
        <v>44</v>
      </c>
      <c r="GZ95" s="80">
        <f>IF(AND(GX95="",GY95=""),GW95+1,IF(WEEKDAY(DATE(YEAR(GZ91),MONTH(GZ91),DAY(1)),1)=2,GY95+1,IF(DATE(YEAR(GX92),MONTH(GX92),DAY(GX92+7))&lt;GX92,GY95,GX95+1)))</f>
        <v>44</v>
      </c>
      <c r="HA95" s="79">
        <f>GZ95+1</f>
        <v>45</v>
      </c>
      <c r="HB95" s="79">
        <f>HA95+1</f>
        <v>46</v>
      </c>
      <c r="HC95" s="79">
        <f>HB95+1</f>
        <v>47</v>
      </c>
      <c r="HD95" s="79">
        <f>IF(HD93="","",HC95+1)</f>
        <v>48</v>
      </c>
      <c r="HE95" s="79">
        <f>IF(HD95="","",IF(DATE(YEAR(HD92),MONTH(HD92),DAY(HD92+7))&lt;HD92,HD95,HD95+1))</f>
        <v>48</v>
      </c>
      <c r="HF95" s="80">
        <f>IF(AND(HD95="",HE95=""),HC95+1,IF(WEEKDAY(DATE(YEAR(HF91),MONTH(HF91),DAY(1)),1)=2,HE95+1,IF(DATE(YEAR(HD92),MONTH(HD92),DAY(HD92+7))&lt;HD92,HE95,HD95+1)))</f>
        <v>48</v>
      </c>
      <c r="HG95" s="79">
        <f>HF95+1</f>
        <v>49</v>
      </c>
      <c r="HH95" s="79">
        <f>HG95+1</f>
        <v>50</v>
      </c>
      <c r="HI95" s="79">
        <f>HH95+1</f>
        <v>51</v>
      </c>
      <c r="HJ95" s="94">
        <f>IF(HJ92&gt;=DATE(YEAR(HF93),12,29),1,IF(OR(HJ93=HI92,HL62-HI92&lt;7),HI95,HI95+1))</f>
        <v>51</v>
      </c>
      <c r="HK95" s="95">
        <f>IF(OR(WEEKDAY(DATE(YEAR(HF93),12,29))=2,WEEKDAY(DATE(YEAR(HF93),12,30))=2,WEEKDAY(DATE(YEAR(HF93),12,31))=2),1,IF(OR(HK93=HJ92,HL93-HL62&lt;=7),HJ95,HJ95+1))</f>
        <v>1</v>
      </c>
      <c r="HL95" s="96">
        <f>IF(AND(HK97&gt;=2,HK97&lt;=5),1,IF(AND(HL93-HL62&lt;7,OR(HK97=1,HK97=7)),HK95,53))</f>
        <v>53</v>
      </c>
      <c r="HM95" s="78">
        <f>IF(HL95&gt;=52,1,IF(MAX(HM62:HS62)=HL96,2,IF(AND(NOT(WEEKDAY(HM96)=HP70),HL96-HK96&lt;7),2,HL95+1)))</f>
        <v>1</v>
      </c>
      <c r="HN95" s="79">
        <f>HM95+1</f>
        <v>2</v>
      </c>
      <c r="HO95" s="79">
        <f>HN95+1</f>
        <v>3</v>
      </c>
      <c r="HP95" s="79">
        <f>IF(HP93="","",HO95+1)</f>
        <v>4</v>
      </c>
      <c r="HQ95" s="79">
        <f>IF(HP95="","",IF(DATE(YEAR(HP92),MONTH(HP92),DAY(HP92+7))&lt;HP92,HP95,HP95+1))</f>
        <v>4</v>
      </c>
      <c r="HR95" s="80">
        <f>IF(AND(HP95="",HQ95=""),HO95+1,IF(WEEKDAY(DATE(YEAR(HR91),MONTH(HR91),DAY(1)),1)=2,HQ95+1,IF(DATE(YEAR(HP92),MONTH(HP92),DAY(HP92+7))&lt;HP92,HQ95,HP95+1)))</f>
        <v>4</v>
      </c>
      <c r="HS95" s="79">
        <f>HR95+1</f>
        <v>5</v>
      </c>
      <c r="HT95" s="79">
        <f>HS95+1</f>
        <v>6</v>
      </c>
      <c r="HU95" s="79">
        <f>HT95+1</f>
        <v>7</v>
      </c>
      <c r="HV95" s="79">
        <f>IF(HV93="","",HU95+1)</f>
        <v>8</v>
      </c>
      <c r="HW95" s="79">
        <f>IF(HV95="","",IF(DATE(YEAR(HV92),MONTH(HV92),DAY(HV92+7))&lt;HV92,HV95,HV95+1))</f>
        <v>8</v>
      </c>
      <c r="HX95" s="80">
        <f>IF(AND(HV95="",HW95=""),HU95+1,IF(WEEKDAY(DATE(YEAR(HX91),MONTH(HX91),DAY(1)),1)=2,HW95+1,IF(DATE(YEAR(HV92),MONTH(HV92),DAY(HV92+7))&lt;HV92,HW95,HV95+1)))</f>
        <v>8</v>
      </c>
      <c r="HY95" s="79">
        <f>HX95+1</f>
        <v>9</v>
      </c>
      <c r="HZ95" s="79">
        <f>HY95+1</f>
        <v>10</v>
      </c>
      <c r="IA95" s="79">
        <f>HZ95+1</f>
        <v>11</v>
      </c>
      <c r="IB95" s="79">
        <f>IF(IB93="","",IA95+1)</f>
        <v>12</v>
      </c>
      <c r="IC95" s="79">
        <f>IF(IB95="","",IF(DATE(YEAR(IB92),MONTH(IB92),DAY(IB92+7))&lt;IB92,IB95,IB95+1))</f>
        <v>13</v>
      </c>
      <c r="ID95" s="80">
        <f>IF(AND(IB95="",IC95=""),IA95+1,IF(WEEKDAY(DATE(YEAR(ID91),MONTH(ID91),DAY(1)),1)=2,IC95+1,IF(DATE(YEAR(IB92),MONTH(IB92),DAY(IB92+7))&lt;IB92,IC95,IB95+1)))</f>
        <v>13</v>
      </c>
      <c r="IE95" s="79">
        <f>ID95+1</f>
        <v>14</v>
      </c>
      <c r="IF95" s="79">
        <f>IE95+1</f>
        <v>15</v>
      </c>
      <c r="IG95" s="79">
        <f>IF95+1</f>
        <v>16</v>
      </c>
      <c r="IH95" s="79">
        <f>IF(IH93="","",IG95+1)</f>
        <v>17</v>
      </c>
      <c r="II95" s="79">
        <f>IF(IH95="","",IF(DATE(YEAR(IH92),MONTH(IH92),DAY(IH92+7))&lt;IH92,IH95,IH95+1))</f>
        <v>17</v>
      </c>
      <c r="IJ95" s="80">
        <f>IF(AND(IH95="",II95=""),IG95+1,IF(WEEKDAY(DATE(YEAR(IJ91),MONTH(IJ91),DAY(1)),1)=2,II95+1,IF(DATE(YEAR(IH92),MONTH(IH92),DAY(IH92+7))&lt;IH92,II95,IH95+1)))</f>
        <v>17</v>
      </c>
      <c r="IK95" s="79">
        <f>IJ95+1</f>
        <v>18</v>
      </c>
      <c r="IL95" s="79">
        <f>IK95+1</f>
        <v>19</v>
      </c>
      <c r="IM95" s="79">
        <f>IL95+1</f>
        <v>20</v>
      </c>
      <c r="IN95" s="79">
        <f>IF(IN93="","",IM95+1)</f>
        <v>21</v>
      </c>
      <c r="IO95" s="79">
        <f>IF(IN95="","",IF(DATE(YEAR(IN92),MONTH(IN92),DAY(IN92+7))&lt;IN92,IN95,IN95+1))</f>
        <v>21</v>
      </c>
      <c r="IP95" s="80">
        <f>IF(AND(IN95="",IO95=""),IM95+1,IF(WEEKDAY(DATE(YEAR(IP91),MONTH(IP91),DAY(1)),1)=2,IO95+1,IF(DATE(YEAR(IN92),MONTH(IN92),DAY(IN92+7))&lt;IN92,IO95,IN95+1)))</f>
        <v>21</v>
      </c>
      <c r="IQ95" s="79">
        <f>IP95+1</f>
        <v>22</v>
      </c>
      <c r="IR95" s="79">
        <f>IQ95+1</f>
        <v>23</v>
      </c>
      <c r="IS95" s="79">
        <f>IR95+1</f>
        <v>24</v>
      </c>
      <c r="IT95" s="79">
        <f>IF(IT93="","",IS95+1)</f>
        <v>25</v>
      </c>
      <c r="IU95" s="79">
        <f>IF(IT95="","",IF(DATE(YEAR(IT92),MONTH(IT92),DAY(IT92+7))&lt;IT92,IT95,IT95+1))</f>
        <v>26</v>
      </c>
    </row>
    <row r="96" spans="1:255" s="87" customFormat="1" ht="13.5" hidden="1">
      <c r="A96" s="97"/>
      <c r="B96" s="97"/>
      <c r="C96" s="98">
        <f>F62</f>
        <v>0</v>
      </c>
      <c r="D96" s="81">
        <f>D93</f>
        <v>44562</v>
      </c>
      <c r="E96" s="82" t="e">
        <f>MAX(E62:K62)</f>
        <v>#REF!</v>
      </c>
      <c r="F96" s="83">
        <f aca="true" t="shared" si="23" ref="D96:W97">F95</f>
        <v>2</v>
      </c>
      <c r="G96" s="83">
        <f t="shared" si="23"/>
        <v>3</v>
      </c>
      <c r="H96" s="83">
        <f>IF(H95="","",IF(G95=H95,"",G95+1))</f>
        <v>4</v>
      </c>
      <c r="I96" s="83">
        <f>IF(H95=I95,"",H95+1)</f>
        <v>5</v>
      </c>
      <c r="J96" s="83">
        <f>IF(AND(H95="",I95=""),"",IF(I95=J95,"",I95+1))</f>
      </c>
      <c r="K96" s="83">
        <f>IF(J95=K95,"",J95+1)</f>
        <v>6</v>
      </c>
      <c r="L96" s="83">
        <f>IF(K95=L95,"",K95+1)</f>
        <v>7</v>
      </c>
      <c r="M96" s="83">
        <f>IF(L95=M95,"",L95+1)</f>
        <v>8</v>
      </c>
      <c r="N96" s="83">
        <f>IF(N95="","",IF(M95=N95,"",M95+1))</f>
        <v>9</v>
      </c>
      <c r="O96" s="83">
        <f>IF(N95=O95,"",N95+1)</f>
      </c>
      <c r="P96" s="83">
        <f>IF(AND(N95="",O95=""),"",IF(O95=P95,"",O95+1))</f>
      </c>
      <c r="Q96" s="83">
        <f>IF(P95=Q95,"",P95+1)</f>
        <v>10</v>
      </c>
      <c r="R96" s="83">
        <f>IF(Q95=R95,"",Q95+1)</f>
        <v>11</v>
      </c>
      <c r="S96" s="83">
        <f>IF(R95=S95,"",R95+1)</f>
        <v>12</v>
      </c>
      <c r="T96" s="83">
        <f>IF(T95="","",IF(S95=T95,"",S95+1))</f>
        <v>13</v>
      </c>
      <c r="U96" s="83">
        <f>IF(T95=U95,"",T95+1)</f>
      </c>
      <c r="V96" s="83">
        <f>IF(AND(T95="",U95=""),"",IF(U95=V95,"",U95+1))</f>
      </c>
      <c r="W96" s="83">
        <f>IF(V95=W95,"",V95+1)</f>
        <v>14</v>
      </c>
      <c r="X96" s="83">
        <f>IF(W95=X95,"",W95+1)</f>
        <v>15</v>
      </c>
      <c r="Y96" s="83">
        <f>IF(X95=Y95,"",X95+1)</f>
        <v>16</v>
      </c>
      <c r="Z96" s="83">
        <f>IF(Z95="","",IF(Y95=Z95,"",Y95+1))</f>
        <v>17</v>
      </c>
      <c r="AA96" s="83">
        <f>IF(Z95=AA95,"",Z95+1)</f>
      </c>
      <c r="AB96" s="83">
        <f>IF(AND(Z95="",AA95=""),"",IF(AA95=AB95,"",AA95+1))</f>
      </c>
      <c r="AC96" s="83">
        <f>IF(AB95=AC95,"",AB95+1)</f>
        <v>18</v>
      </c>
      <c r="AD96" s="83">
        <f>IF(AC95=AD95,"",AC95+1)</f>
        <v>19</v>
      </c>
      <c r="AE96" s="83">
        <f>IF(AD95=AE95,"",AD95+1)</f>
        <v>20</v>
      </c>
      <c r="AF96" s="83">
        <f>IF(AF95="","",IF(AE95=AF95,"",AE95+1))</f>
        <v>21</v>
      </c>
      <c r="AG96" s="83">
        <f>IF(AF95=AG95,"",AF95+1)</f>
        <v>22</v>
      </c>
      <c r="AH96" s="83">
        <f>IF(AND(AF95="",AG95=""),"",IF(AG95=AH95,"",AG95+1))</f>
      </c>
      <c r="AI96" s="83">
        <f>IF(AH95=AI95,"",AH95+1)</f>
        <v>23</v>
      </c>
      <c r="AJ96" s="83">
        <f>IF(AI95=AJ95,"",AI95+1)</f>
        <v>24</v>
      </c>
      <c r="AK96" s="83">
        <f>IF(AJ95=AK95,"",AJ95+1)</f>
        <v>25</v>
      </c>
      <c r="AL96" s="83">
        <f>IF(AL95="","",IF(AK95=AL95,"",AK95+1))</f>
        <v>26</v>
      </c>
      <c r="AM96" s="83">
        <f>IF(AL95=AM95,"",AL95+1)</f>
      </c>
      <c r="AN96" s="83">
        <f>IF(AND(AL95="",AM95=""),"",IF(AM95=AN95,"",AM95+1))</f>
      </c>
      <c r="AO96" s="83">
        <f>IF(AN95=AO95,"",AN95+1)</f>
        <v>27</v>
      </c>
      <c r="AP96" s="83">
        <f>IF(AO95=AP95,"",AO95+1)</f>
        <v>28</v>
      </c>
      <c r="AQ96" s="83">
        <f>IF(AP95=AQ95,"",AP95+1)</f>
        <v>29</v>
      </c>
      <c r="AR96" s="83">
        <f>IF(AR95="","",IF(AQ95=AR95,"",AQ95+1))</f>
        <v>30</v>
      </c>
      <c r="AS96" s="83">
        <f>IF(AR95=AS95,"",AR95+1)</f>
      </c>
      <c r="AT96" s="83">
        <f>IF(AND(AR95="",AS95=""),"",IF(AS95=AT95,"",AS95+1))</f>
        <v>31</v>
      </c>
      <c r="AU96" s="83">
        <f>IF(AT95=AU95,"",AT95+1)</f>
        <v>32</v>
      </c>
      <c r="AV96" s="83">
        <f>IF(AU95=AV95,"",AU95+1)</f>
        <v>33</v>
      </c>
      <c r="AW96" s="83">
        <f>IF(AV95=AW95,"",AV95+1)</f>
        <v>34</v>
      </c>
      <c r="AX96" s="83">
        <f>IF(AX95="","",IF(AW95=AX95,"",AW95+1))</f>
        <v>35</v>
      </c>
      <c r="AY96" s="83">
        <f>IF(AX95=AY95,"",AX95+1)</f>
      </c>
      <c r="AZ96" s="83">
        <f>IF(AND(AX95="",AY95=""),"",IF(AY95=AZ95,"",AY95+1))</f>
      </c>
      <c r="BA96" s="83">
        <f>IF(AZ95=BA95,"",AZ95+1)</f>
        <v>36</v>
      </c>
      <c r="BB96" s="83">
        <f>IF(BA95=BB95,"",BA95+1)</f>
        <v>37</v>
      </c>
      <c r="BC96" s="83">
        <f>IF(BB95=BC95,"",BB95+1)</f>
        <v>38</v>
      </c>
      <c r="BD96" s="83">
        <f>IF(BD95="","",IF(BC95=BD95,"",BC95+1))</f>
        <v>39</v>
      </c>
      <c r="BE96" s="83">
        <f>IF(BD95=BE95,"",BD95+1)</f>
      </c>
      <c r="BF96" s="83">
        <f>IF(AND(BD95="",BE95=""),"",IF(BE95=BF95,"",BE95+1))</f>
      </c>
      <c r="BG96" s="83">
        <f>IF(BF95=BG95,"",BF95+1)</f>
        <v>40</v>
      </c>
      <c r="BH96" s="83">
        <f>IF(BG95=BH95,"",BG95+1)</f>
        <v>41</v>
      </c>
      <c r="BI96" s="83">
        <f>IF(BH95=BI95,"",BH95+1)</f>
        <v>42</v>
      </c>
      <c r="BJ96" s="83">
        <f>IF(BJ95="","",IF(BI95=BJ95,"",BI95+1))</f>
        <v>43</v>
      </c>
      <c r="BK96" s="83">
        <f>IF(BJ95=BK95,"",BJ95+1)</f>
        <v>44</v>
      </c>
      <c r="BL96" s="83">
        <f>IF(AND(BJ95="",BK95=""),"",IF(BK95=BL95,"",BK95+1))</f>
      </c>
      <c r="BM96" s="83">
        <f>IF(BL95=BM95,"",BL95+1)</f>
        <v>45</v>
      </c>
      <c r="BN96" s="83">
        <f>IF(BM95=BN95,"",BM95+1)</f>
        <v>46</v>
      </c>
      <c r="BO96" s="83">
        <f>IF(BN95=BO95,"",BN95+1)</f>
        <v>47</v>
      </c>
      <c r="BP96" s="83">
        <f>IF(BP95="","",IF(BO95=BP95,"",BO95+1))</f>
        <v>48</v>
      </c>
      <c r="BQ96" s="83">
        <f>IF(BP95=BQ95,"",BP95+1)</f>
      </c>
      <c r="BR96" s="83">
        <f>IF(AND(BP95="",BQ95=""),"",IF(BQ95=BR95,"",BQ95+1))</f>
      </c>
      <c r="BS96" s="83">
        <f>IF(BR95=BS95,"",BR95+1)</f>
        <v>49</v>
      </c>
      <c r="BT96" s="83">
        <f>IF(BS95=BT95,"",BS95+1)</f>
        <v>50</v>
      </c>
      <c r="BU96" s="83">
        <f>IF(BT95=BU95,"",BT95+1)</f>
        <v>51</v>
      </c>
      <c r="BV96" s="83">
        <f>IF(BV95="","",IF(BU95=BV95,"",BU95+1))</f>
        <v>52</v>
      </c>
      <c r="BW96" s="99">
        <f>BX62</f>
        <v>0</v>
      </c>
      <c r="BX96" s="81">
        <f>BX93</f>
        <v>44927</v>
      </c>
      <c r="BY96" s="82">
        <f>MAX(BY62:CE62)</f>
        <v>0</v>
      </c>
      <c r="BZ96" s="83">
        <f>BZ95</f>
        <v>2</v>
      </c>
      <c r="CA96" s="83">
        <f>CA95</f>
        <v>3</v>
      </c>
      <c r="CB96" s="83">
        <f>IF(CB95="","",IF(CA95=CB95,"",CA95+1))</f>
        <v>4</v>
      </c>
      <c r="CC96" s="83">
        <f>IF(CB95=CC95,"",CB95+1)</f>
        <v>5</v>
      </c>
      <c r="CD96" s="83">
        <f>IF(AND(CB95="",CC95=""),"",IF(CC95=CD95,"",CC95+1))</f>
      </c>
      <c r="CE96" s="83">
        <f>IF(CD95=CE95,"",CD95+1)</f>
        <v>6</v>
      </c>
      <c r="CF96" s="83">
        <f>IF(CE95=CF95,"",CE95+1)</f>
        <v>7</v>
      </c>
      <c r="CG96" s="83">
        <f>IF(CF95=CG95,"",CF95+1)</f>
        <v>8</v>
      </c>
      <c r="CH96" s="83">
        <f>IF(CH95="","",IF(CG95=CH95,"",CG95+1))</f>
        <v>9</v>
      </c>
      <c r="CI96" s="83">
        <f>IF(CH95=CI95,"",CH95+1)</f>
      </c>
      <c r="CJ96" s="83">
        <f>IF(AND(CH95="",CI95=""),"",IF(CI95=CJ95,"",CI95+1))</f>
      </c>
      <c r="CK96" s="83">
        <f>IF(CJ95=CK95,"",CJ95+1)</f>
        <v>10</v>
      </c>
      <c r="CL96" s="83">
        <f>IF(CK95=CL95,"",CK95+1)</f>
        <v>11</v>
      </c>
      <c r="CM96" s="83">
        <f>IF(CL95=CM95,"",CL95+1)</f>
        <v>12</v>
      </c>
      <c r="CN96" s="83">
        <f>IF(CN95="","",IF(CM95=CN95,"",CM95+1))</f>
        <v>13</v>
      </c>
      <c r="CO96" s="83">
        <f>IF(CN95=CO95,"",CN95+1)</f>
      </c>
      <c r="CP96" s="83">
        <f>IF(AND(CN95="",CO95=""),"",IF(CO95=CP95,"",CO95+1))</f>
      </c>
      <c r="CQ96" s="83">
        <f>IF(CP95=CQ95,"",CP95+1)</f>
        <v>14</v>
      </c>
      <c r="CR96" s="83">
        <f>IF(CQ95=CR95,"",CQ95+1)</f>
        <v>15</v>
      </c>
      <c r="CS96" s="83">
        <f>IF(CR95=CS95,"",CR95+1)</f>
        <v>16</v>
      </c>
      <c r="CT96" s="83">
        <f>IF(CT95="","",IF(CS95=CT95,"",CS95+1))</f>
        <v>17</v>
      </c>
      <c r="CU96" s="83">
        <f>IF(CT95=CU95,"",CT95+1)</f>
      </c>
      <c r="CV96" s="83">
        <f>IF(AND(CT95="",CU95=""),"",IF(CU95=CV95,"",CU95+1))</f>
        <v>18</v>
      </c>
      <c r="CW96" s="83">
        <f>IF(CV95=CW95,"",CV95+1)</f>
        <v>19</v>
      </c>
      <c r="CX96" s="83">
        <f>IF(CW95=CX95,"",CW95+1)</f>
        <v>20</v>
      </c>
      <c r="CY96" s="83">
        <f>IF(CX95=CY95,"",CX95+1)</f>
        <v>21</v>
      </c>
      <c r="CZ96" s="83">
        <f>IF(CZ95="","",IF(CY95=CZ95,"",CY95+1))</f>
        <v>22</v>
      </c>
      <c r="DA96" s="83">
        <f>IF(CZ95=DA95,"",CZ95+1)</f>
      </c>
      <c r="DB96" s="83">
        <f>IF(AND(CZ95="",DA95=""),"",IF(DA95=DB95,"",DA95+1))</f>
      </c>
      <c r="DC96" s="83">
        <f>IF(DB95=DC95,"",DB95+1)</f>
        <v>23</v>
      </c>
      <c r="DD96" s="83">
        <f>IF(DC95=DD95,"",DC95+1)</f>
        <v>24</v>
      </c>
      <c r="DE96" s="83">
        <f>IF(DD95=DE95,"",DD95+1)</f>
        <v>25</v>
      </c>
      <c r="DF96" s="83">
        <f>IF(DF95="","",IF(DE95=DF95,"",DE95+1))</f>
        <v>26</v>
      </c>
      <c r="DG96" s="83">
        <f>IF(DF95=DG95,"",DF95+1)</f>
      </c>
      <c r="DH96" s="83">
        <f>IF(AND(DF95="",DG95=""),"",IF(DG95=DH95,"",DG95+1))</f>
      </c>
      <c r="DI96" s="83">
        <f>IF(DH95=DI95,"",DH95+1)</f>
        <v>27</v>
      </c>
      <c r="DJ96" s="83">
        <f>IF(DI95=DJ95,"",DI95+1)</f>
        <v>28</v>
      </c>
      <c r="DK96" s="83">
        <f>IF(DJ95=DK95,"",DJ95+1)</f>
        <v>29</v>
      </c>
      <c r="DL96" s="83">
        <f>IF(DL95="","",IF(DK95=DL95,"",DK95+1))</f>
        <v>30</v>
      </c>
      <c r="DM96" s="83">
        <f>IF(DL95=DM95,"",DL95+1)</f>
        <v>31</v>
      </c>
      <c r="DN96" s="83">
        <f>IF(AND(DL95="",DM95=""),"",IF(DM95=DN95,"",DM95+1))</f>
      </c>
      <c r="DO96" s="83">
        <f>IF(DN95=DO95,"",DN95+1)</f>
        <v>32</v>
      </c>
      <c r="DP96" s="83">
        <f>IF(DO95=DP95,"",DO95+1)</f>
        <v>33</v>
      </c>
      <c r="DQ96" s="83">
        <f>IF(DP95=DQ95,"",DP95+1)</f>
        <v>34</v>
      </c>
      <c r="DR96" s="83">
        <f>IF(DR95="","",IF(DQ95=DR95,"",DQ95+1))</f>
        <v>35</v>
      </c>
      <c r="DS96" s="83">
        <f>IF(DR95=DS95,"",DR95+1)</f>
      </c>
      <c r="DT96" s="83">
        <f>IF(AND(DR95="",DS95=""),"",IF(DS95=DT95,"",DS95+1))</f>
      </c>
      <c r="DU96" s="83">
        <f>IF(DT95=DU95,"",DT95+1)</f>
        <v>36</v>
      </c>
      <c r="DV96" s="83">
        <f>IF(DU95=DV95,"",DU95+1)</f>
        <v>37</v>
      </c>
      <c r="DW96" s="83">
        <f>IF(DV95=DW95,"",DV95+1)</f>
        <v>38</v>
      </c>
      <c r="DX96" s="83">
        <f>IF(DX95="","",IF(DW95=DX95,"",DW95+1))</f>
        <v>39</v>
      </c>
      <c r="DY96" s="83">
        <f>IF(DX95=DY95,"",DX95+1)</f>
      </c>
      <c r="DZ96" s="83">
        <f>IF(AND(DX95="",DY95=""),"",IF(DY95=DZ95,"",DY95+1))</f>
      </c>
      <c r="EA96" s="83">
        <f>IF(DZ95=EA95,"",DZ95+1)</f>
        <v>40</v>
      </c>
      <c r="EB96" s="83">
        <f>IF(EA95=EB95,"",EA95+1)</f>
        <v>41</v>
      </c>
      <c r="EC96" s="83">
        <f>IF(EB95=EC95,"",EB95+1)</f>
        <v>42</v>
      </c>
      <c r="ED96" s="83">
        <f>IF(ED95="","",IF(EC95=ED95,"",EC95+1))</f>
        <v>43</v>
      </c>
      <c r="EE96" s="83">
        <f>IF(ED95=EE95,"",ED95+1)</f>
        <v>44</v>
      </c>
      <c r="EF96" s="83">
        <f>IF(AND(ED95="",EE95=""),"",IF(EE95=EF95,"",EE95+1))</f>
      </c>
      <c r="EG96" s="83">
        <f>IF(EF95=EG95,"",EF95+1)</f>
        <v>45</v>
      </c>
      <c r="EH96" s="83">
        <f>IF(EG95=EH95,"",EG95+1)</f>
        <v>46</v>
      </c>
      <c r="EI96" s="83">
        <f>IF(EH95=EI95,"",EH95+1)</f>
        <v>47</v>
      </c>
      <c r="EJ96" s="83">
        <f>IF(EJ95="","",IF(EI95=EJ95,"",EI95+1))</f>
        <v>48</v>
      </c>
      <c r="EK96" s="83">
        <f>IF(EJ95=EK95,"",EJ95+1)</f>
      </c>
      <c r="EL96" s="83">
        <f>IF(AND(EJ95="",EK95=""),"",IF(EK95=EL95,"",EK95+1))</f>
      </c>
      <c r="EM96" s="83">
        <f>IF(EL95=EM95,"",EL95+1)</f>
        <v>49</v>
      </c>
      <c r="EN96" s="83">
        <f>IF(EM95=EN95,"",EM95+1)</f>
        <v>50</v>
      </c>
      <c r="EO96" s="83">
        <f>IF(EN95=EO95,"",EN95+1)</f>
        <v>51</v>
      </c>
      <c r="EP96" s="83">
        <f>IF(EP95="","",IF(EO95=EP95,"",EO95+1))</f>
      </c>
      <c r="EQ96" s="99">
        <f>ER62</f>
        <v>0</v>
      </c>
      <c r="ER96" s="81">
        <f>ER93</f>
        <v>45292</v>
      </c>
      <c r="ES96" s="82">
        <f>MAX(ES62:EY62)</f>
        <v>0</v>
      </c>
      <c r="ET96" s="83">
        <f>ET95</f>
        <v>3</v>
      </c>
      <c r="EU96" s="83">
        <f>EU95</f>
        <v>4</v>
      </c>
      <c r="EV96" s="83">
        <f>IF(EV95="","",IF(EU95=EV95,"",EU95+1))</f>
        <v>5</v>
      </c>
      <c r="EW96" s="83">
        <f>IF(EV95=EW95,"",EV95+1)</f>
      </c>
      <c r="EX96" s="83">
        <f>IF(AND(EV95="",EW95=""),"",IF(EW95=EX95,"",EW95+1))</f>
      </c>
      <c r="EY96" s="83">
        <f>IF(EX95=EY95,"",EX95+1)</f>
        <v>6</v>
      </c>
      <c r="EZ96" s="83">
        <f>IF(EY95=EZ95,"",EY95+1)</f>
        <v>7</v>
      </c>
      <c r="FA96" s="83">
        <f>IF(EZ95=FA95,"",EZ95+1)</f>
        <v>8</v>
      </c>
      <c r="FB96" s="83">
        <f>IF(FB95="","",IF(FA95=FB95,"",FA95+1))</f>
        <v>9</v>
      </c>
      <c r="FC96" s="83">
        <f>IF(FB95=FC95,"",FB95+1)</f>
      </c>
      <c r="FD96" s="83">
        <f>IF(AND(FB95="",FC95=""),"",IF(FC95=FD95,"",FC95+1))</f>
      </c>
      <c r="FE96" s="83">
        <f>IF(FD95=FE95,"",FD95+1)</f>
        <v>10</v>
      </c>
      <c r="FF96" s="83">
        <f>IF(FE95=FF95,"",FE95+1)</f>
        <v>11</v>
      </c>
      <c r="FG96" s="83">
        <f>IF(FF95=FG95,"",FF95+1)</f>
        <v>12</v>
      </c>
      <c r="FH96" s="83">
        <f>IF(FH95="","",IF(FG95=FH95,"",FG95+1))</f>
        <v>13</v>
      </c>
      <c r="FI96" s="83">
        <f>IF(FH95=FI95,"",FH95+1)</f>
      </c>
      <c r="FJ96" s="83">
        <f>IF(AND(FH95="",FI95=""),"",IF(FI95=FJ95,"",FI95+1))</f>
        <v>14</v>
      </c>
      <c r="FK96" s="83">
        <f>IF(FJ95=FK95,"",FJ95+1)</f>
        <v>15</v>
      </c>
      <c r="FL96" s="83">
        <f>IF(FK95=FL95,"",FK95+1)</f>
        <v>16</v>
      </c>
      <c r="FM96" s="83">
        <f>IF(FL95=FM95,"",FL95+1)</f>
        <v>17</v>
      </c>
      <c r="FN96" s="83">
        <f>IF(FN95="","",IF(FM95=FN95,"",FM95+1))</f>
        <v>18</v>
      </c>
      <c r="FO96" s="83">
        <f>IF(FN95=FO95,"",FN95+1)</f>
      </c>
      <c r="FP96" s="83">
        <f>IF(AND(FN95="",FO95=""),"",IF(FO95=FP95,"",FO95+1))</f>
      </c>
      <c r="FQ96" s="83">
        <f>IF(FP95=FQ95,"",FP95+1)</f>
        <v>19</v>
      </c>
      <c r="FR96" s="83">
        <f>IF(FQ95=FR95,"",FQ95+1)</f>
        <v>20</v>
      </c>
      <c r="FS96" s="83">
        <f>IF(FR95=FS95,"",FR95+1)</f>
        <v>21</v>
      </c>
      <c r="FT96" s="83">
        <f>IF(FT95="","",IF(FS95=FT95,"",FS95+1))</f>
        <v>22</v>
      </c>
      <c r="FU96" s="83">
        <f>IF(FT95=FU95,"",FT95+1)</f>
      </c>
      <c r="FV96" s="83">
        <f>IF(AND(FT95="",FU95=""),"",IF(FU95=FV95,"",FU95+1))</f>
      </c>
      <c r="FW96" s="83">
        <f>IF(FV95=FW95,"",FV95+1)</f>
        <v>23</v>
      </c>
      <c r="FX96" s="83">
        <f>IF(FW95=FX95,"",FW95+1)</f>
        <v>24</v>
      </c>
      <c r="FY96" s="83">
        <f>IF(FX95=FY95,"",FX95+1)</f>
        <v>25</v>
      </c>
      <c r="FZ96" s="83">
        <f>IF(FZ95="","",IF(FY95=FZ95,"",FY95+1))</f>
        <v>26</v>
      </c>
      <c r="GA96" s="83">
        <f>IF(FZ95=GA95,"",FZ95+1)</f>
      </c>
      <c r="GB96" s="83">
        <f>IF(AND(FZ95="",GA95=""),"",IF(GA95=GB95,"",GA95+1))</f>
        <v>27</v>
      </c>
      <c r="GC96" s="83">
        <f>IF(GB95=GC95,"",GB95+1)</f>
        <v>28</v>
      </c>
      <c r="GD96" s="83">
        <f>IF(GC95=GD95,"",GC95+1)</f>
        <v>29</v>
      </c>
      <c r="GE96" s="83">
        <f>IF(GD95=GE95,"",GD95+1)</f>
        <v>30</v>
      </c>
      <c r="GF96" s="83">
        <f>IF(GF95="","",IF(GE95=GF95,"",GE95+1))</f>
        <v>31</v>
      </c>
      <c r="GG96" s="83">
        <f>IF(GF95=GG95,"",GF95+1)</f>
      </c>
      <c r="GH96" s="83">
        <f>IF(AND(GF95="",GG95=""),"",IF(GG95=GH95,"",GG95+1))</f>
      </c>
      <c r="GI96" s="83">
        <f>IF(GH95=GI95,"",GH95+1)</f>
        <v>32</v>
      </c>
      <c r="GJ96" s="83">
        <f>IF(GI95=GJ95,"",GI95+1)</f>
        <v>33</v>
      </c>
      <c r="GK96" s="83">
        <f>IF(GJ95=GK95,"",GJ95+1)</f>
        <v>34</v>
      </c>
      <c r="GL96" s="83">
        <f>IF(GL95="","",IF(GK95=GL95,"",GK95+1))</f>
        <v>35</v>
      </c>
      <c r="GM96" s="83">
        <f>IF(GL95=GM95,"",GL95+1)</f>
      </c>
      <c r="GN96" s="83">
        <f>IF(AND(GL95="",GM95=""),"",IF(GM95=GN95,"",GM95+1))</f>
      </c>
      <c r="GO96" s="83">
        <f>IF(GN95=GO95,"",GN95+1)</f>
        <v>36</v>
      </c>
      <c r="GP96" s="83">
        <f>IF(GO95=GP95,"",GO95+1)</f>
        <v>37</v>
      </c>
      <c r="GQ96" s="83">
        <f>IF(GP95=GQ95,"",GP95+1)</f>
        <v>38</v>
      </c>
      <c r="GR96" s="83">
        <f>IF(GR95="","",IF(GQ95=GR95,"",GQ95+1))</f>
        <v>39</v>
      </c>
      <c r="GS96" s="83">
        <f>IF(GR95=GS95,"",GR95+1)</f>
        <v>40</v>
      </c>
      <c r="GT96" s="83">
        <f>IF(AND(GR95="",GS95=""),"",IF(GS95=GT95,"",GS95+1))</f>
      </c>
      <c r="GU96" s="83">
        <f>IF(GT95=GU95,"",GT95+1)</f>
        <v>41</v>
      </c>
      <c r="GV96" s="83">
        <f>IF(GU95=GV95,"",GU95+1)</f>
        <v>42</v>
      </c>
      <c r="GW96" s="83">
        <f>IF(GV95=GW95,"",GV95+1)</f>
        <v>43</v>
      </c>
      <c r="GX96" s="83">
        <f>IF(GX95="","",IF(GW95=GX95,"",GW95+1))</f>
        <v>44</v>
      </c>
      <c r="GY96" s="83">
        <f>IF(GX95=GY95,"",GX95+1)</f>
      </c>
      <c r="GZ96" s="83">
        <f>IF(AND(GX95="",GY95=""),"",IF(GY95=GZ95,"",GY95+1))</f>
      </c>
      <c r="HA96" s="83">
        <f>IF(GZ95=HA95,"",GZ95+1)</f>
        <v>45</v>
      </c>
      <c r="HB96" s="83">
        <f>IF(HA95=HB95,"",HA95+1)</f>
        <v>46</v>
      </c>
      <c r="HC96" s="83">
        <f>IF(HB95=HC95,"",HB95+1)</f>
        <v>47</v>
      </c>
      <c r="HD96" s="83">
        <f>IF(HD95="","",IF(HC95=HD95,"",HC95+1))</f>
        <v>48</v>
      </c>
      <c r="HE96" s="83">
        <f>IF(HD95=HE95,"",HD95+1)</f>
      </c>
      <c r="HF96" s="83">
        <f>IF(AND(HD95="",HE95=""),"",IF(HE95=HF95,"",HE95+1))</f>
      </c>
      <c r="HG96" s="83">
        <f>IF(HF95=HG95,"",HF95+1)</f>
        <v>49</v>
      </c>
      <c r="HH96" s="83">
        <f>IF(HG95=HH95,"",HG95+1)</f>
        <v>50</v>
      </c>
      <c r="HI96" s="83">
        <f>IF(HH95=HI95,"",HH95+1)</f>
        <v>51</v>
      </c>
      <c r="HJ96" s="83">
        <f>IF(HJ95="","",IF(HI95=HJ95,"",HI95+1))</f>
      </c>
      <c r="HK96" s="99">
        <f>HM62</f>
        <v>0</v>
      </c>
      <c r="HL96" s="81">
        <f>HL93</f>
        <v>45658</v>
      </c>
      <c r="HM96" s="82">
        <f>MAX(HM62:HS62)</f>
        <v>0</v>
      </c>
      <c r="HN96" s="83">
        <f>HN95</f>
        <v>2</v>
      </c>
      <c r="HO96" s="83">
        <f>HO95</f>
        <v>3</v>
      </c>
      <c r="HP96" s="83">
        <f>IF(HP95="","",IF(HO95=HP95,"",HO95+1))</f>
        <v>4</v>
      </c>
      <c r="HQ96" s="83">
        <f>IF(HP95=HQ95,"",HP95+1)</f>
      </c>
      <c r="HR96" s="83">
        <f>IF(AND(HP95="",HQ95=""),"",IF(HQ95=HR95,"",HQ95+1))</f>
      </c>
      <c r="HS96" s="83">
        <f>IF(HR95=HS95,"",HR95+1)</f>
        <v>5</v>
      </c>
      <c r="HT96" s="83">
        <f>IF(HS95=HT95,"",HS95+1)</f>
        <v>6</v>
      </c>
      <c r="HU96" s="83">
        <f>IF(HT95=HU95,"",HT95+1)</f>
        <v>7</v>
      </c>
      <c r="HV96" s="83">
        <f>IF(HV95="","",IF(HU95=HV95,"",HU95+1))</f>
        <v>8</v>
      </c>
      <c r="HW96" s="83">
        <f>IF(HV95=HW95,"",HV95+1)</f>
      </c>
      <c r="HX96" s="83">
        <f>IF(AND(HV95="",HW95=""),"",IF(HW95=HX95,"",HW95+1))</f>
      </c>
      <c r="HY96" s="83">
        <f>IF(HX95=HY95,"",HX95+1)</f>
        <v>9</v>
      </c>
      <c r="HZ96" s="83">
        <f>IF(HY95=HZ95,"",HY95+1)</f>
        <v>10</v>
      </c>
      <c r="IA96" s="83">
        <f>IF(HZ95=IA95,"",HZ95+1)</f>
        <v>11</v>
      </c>
      <c r="IB96" s="83">
        <f>IF(IB95="","",IF(IA95=IB95,"",IA95+1))</f>
        <v>12</v>
      </c>
      <c r="IC96" s="83">
        <f>IF(IB95=IC95,"",IB95+1)</f>
        <v>13</v>
      </c>
      <c r="ID96" s="83">
        <f>IF(AND(IB95="",IC95=""),"",IF(IC95=ID95,"",IC95+1))</f>
      </c>
      <c r="IE96" s="83">
        <f>IF(ID95=IE95,"",ID95+1)</f>
        <v>14</v>
      </c>
      <c r="IF96" s="83">
        <f>IF(IE95=IF95,"",IE95+1)</f>
        <v>15</v>
      </c>
      <c r="IG96" s="83">
        <f>IF(IF95=IG95,"",IF95+1)</f>
        <v>16</v>
      </c>
      <c r="IH96" s="83">
        <f>IF(IH95="","",IF(IG95=IH95,"",IG95+1))</f>
        <v>17</v>
      </c>
      <c r="II96" s="83">
        <f>IF(IH95=II95,"",IH95+1)</f>
      </c>
      <c r="IJ96" s="83">
        <f>IF(AND(IH95="",II95=""),"",IF(II95=IJ95,"",II95+1))</f>
      </c>
      <c r="IK96" s="83">
        <f>IF(IJ95=IK95,"",IJ95+1)</f>
        <v>18</v>
      </c>
      <c r="IL96" s="83">
        <f>IF(IK95=IL95,"",IK95+1)</f>
        <v>19</v>
      </c>
      <c r="IM96" s="83">
        <f>IF(IL95=IM95,"",IL95+1)</f>
        <v>20</v>
      </c>
      <c r="IN96" s="83">
        <f>IF(IN95="","",IF(IM95=IN95,"",IM95+1))</f>
        <v>21</v>
      </c>
      <c r="IO96" s="83">
        <f>IF(IN95=IO95,"",IN95+1)</f>
      </c>
      <c r="IP96" s="83">
        <f>IF(AND(IN95="",IO95=""),"",IF(IO95=IP95,"",IO95+1))</f>
      </c>
      <c r="IQ96" s="83">
        <f>IF(IP95=IQ95,"",IP95+1)</f>
        <v>22</v>
      </c>
      <c r="IR96" s="83">
        <f>IF(IQ95=IR95,"",IQ95+1)</f>
        <v>23</v>
      </c>
      <c r="IS96" s="83">
        <f>IF(IR95=IS95,"",IR95+1)</f>
        <v>24</v>
      </c>
      <c r="IT96" s="83">
        <f>IF(IT95="","",IF(IS95=IT95,"",IS95+1))</f>
        <v>25</v>
      </c>
      <c r="IU96" s="83">
        <f>IF(IT95=IU95,"",IT95+1)</f>
        <v>26</v>
      </c>
    </row>
    <row r="97" spans="1:255" s="87" customFormat="1" ht="13.5" hidden="1">
      <c r="A97" s="76"/>
      <c r="B97" s="76"/>
      <c r="C97" s="100">
        <f>WEEKDAY(D93)</f>
        <v>7</v>
      </c>
      <c r="D97" s="84">
        <f t="shared" si="23"/>
        <v>44562</v>
      </c>
      <c r="E97" s="84" t="e">
        <f t="shared" si="23"/>
        <v>#REF!</v>
      </c>
      <c r="F97" s="84">
        <f t="shared" si="23"/>
        <v>2</v>
      </c>
      <c r="G97" s="84">
        <f t="shared" si="23"/>
        <v>3</v>
      </c>
      <c r="H97" s="84">
        <f t="shared" si="23"/>
        <v>4</v>
      </c>
      <c r="I97" s="84">
        <f t="shared" si="23"/>
        <v>5</v>
      </c>
      <c r="J97" s="84">
        <f t="shared" si="23"/>
      </c>
      <c r="K97" s="84">
        <f t="shared" si="23"/>
        <v>6</v>
      </c>
      <c r="L97" s="84">
        <f t="shared" si="23"/>
        <v>7</v>
      </c>
      <c r="M97" s="84">
        <f t="shared" si="23"/>
        <v>8</v>
      </c>
      <c r="N97" s="84">
        <f t="shared" si="23"/>
        <v>9</v>
      </c>
      <c r="O97" s="84">
        <f t="shared" si="23"/>
      </c>
      <c r="P97" s="84">
        <f t="shared" si="23"/>
      </c>
      <c r="Q97" s="84">
        <f t="shared" si="23"/>
        <v>10</v>
      </c>
      <c r="R97" s="84">
        <f t="shared" si="23"/>
        <v>11</v>
      </c>
      <c r="S97" s="84">
        <f t="shared" si="23"/>
        <v>12</v>
      </c>
      <c r="T97" s="84">
        <f t="shared" si="23"/>
        <v>13</v>
      </c>
      <c r="U97" s="84">
        <f t="shared" si="23"/>
      </c>
      <c r="V97" s="84">
        <f t="shared" si="23"/>
      </c>
      <c r="W97" s="84">
        <f t="shared" si="23"/>
        <v>14</v>
      </c>
      <c r="X97" s="84">
        <f aca="true" t="shared" si="24" ref="X97:BS97">X96</f>
        <v>15</v>
      </c>
      <c r="Y97" s="84">
        <f t="shared" si="24"/>
        <v>16</v>
      </c>
      <c r="Z97" s="84">
        <f t="shared" si="24"/>
        <v>17</v>
      </c>
      <c r="AA97" s="84">
        <f t="shared" si="24"/>
      </c>
      <c r="AB97" s="84">
        <f t="shared" si="24"/>
      </c>
      <c r="AC97" s="84">
        <f t="shared" si="24"/>
        <v>18</v>
      </c>
      <c r="AD97" s="84">
        <f t="shared" si="24"/>
        <v>19</v>
      </c>
      <c r="AE97" s="84">
        <f t="shared" si="24"/>
        <v>20</v>
      </c>
      <c r="AF97" s="84">
        <f t="shared" si="24"/>
        <v>21</v>
      </c>
      <c r="AG97" s="84">
        <f t="shared" si="24"/>
        <v>22</v>
      </c>
      <c r="AH97" s="84">
        <f aca="true" t="shared" si="25" ref="AH97:AS97">AH96</f>
      </c>
      <c r="AI97" s="84">
        <f t="shared" si="25"/>
        <v>23</v>
      </c>
      <c r="AJ97" s="84">
        <f t="shared" si="25"/>
        <v>24</v>
      </c>
      <c r="AK97" s="84">
        <f t="shared" si="25"/>
        <v>25</v>
      </c>
      <c r="AL97" s="83">
        <f t="shared" si="25"/>
        <v>26</v>
      </c>
      <c r="AM97" s="83">
        <f t="shared" si="25"/>
      </c>
      <c r="AN97" s="83">
        <f t="shared" si="25"/>
      </c>
      <c r="AO97" s="83">
        <f t="shared" si="25"/>
        <v>27</v>
      </c>
      <c r="AP97" s="83">
        <f t="shared" si="25"/>
        <v>28</v>
      </c>
      <c r="AQ97" s="83">
        <f t="shared" si="25"/>
        <v>29</v>
      </c>
      <c r="AR97" s="83">
        <f t="shared" si="25"/>
        <v>30</v>
      </c>
      <c r="AS97" s="83">
        <f t="shared" si="25"/>
      </c>
      <c r="AT97" s="83">
        <f t="shared" si="24"/>
        <v>31</v>
      </c>
      <c r="AU97" s="83">
        <f t="shared" si="24"/>
        <v>32</v>
      </c>
      <c r="AV97" s="83">
        <f t="shared" si="24"/>
        <v>33</v>
      </c>
      <c r="AW97" s="83">
        <f t="shared" si="24"/>
        <v>34</v>
      </c>
      <c r="AX97" s="83">
        <f t="shared" si="24"/>
        <v>35</v>
      </c>
      <c r="AY97" s="83">
        <f t="shared" si="24"/>
      </c>
      <c r="AZ97" s="83">
        <f t="shared" si="24"/>
      </c>
      <c r="BA97" s="83">
        <f t="shared" si="24"/>
        <v>36</v>
      </c>
      <c r="BB97" s="83">
        <f t="shared" si="24"/>
        <v>37</v>
      </c>
      <c r="BC97" s="83">
        <f t="shared" si="24"/>
        <v>38</v>
      </c>
      <c r="BD97" s="83">
        <f t="shared" si="24"/>
        <v>39</v>
      </c>
      <c r="BE97" s="83">
        <f t="shared" si="24"/>
      </c>
      <c r="BF97" s="83">
        <f t="shared" si="24"/>
      </c>
      <c r="BG97" s="83">
        <f t="shared" si="24"/>
        <v>40</v>
      </c>
      <c r="BH97" s="83">
        <f t="shared" si="24"/>
        <v>41</v>
      </c>
      <c r="BI97" s="83">
        <f t="shared" si="24"/>
        <v>42</v>
      </c>
      <c r="BJ97" s="83">
        <f t="shared" si="24"/>
        <v>43</v>
      </c>
      <c r="BK97" s="83">
        <f t="shared" si="24"/>
        <v>44</v>
      </c>
      <c r="BL97" s="83">
        <f t="shared" si="24"/>
      </c>
      <c r="BM97" s="83">
        <f t="shared" si="24"/>
        <v>45</v>
      </c>
      <c r="BN97" s="83">
        <f t="shared" si="24"/>
        <v>46</v>
      </c>
      <c r="BO97" s="83">
        <f t="shared" si="24"/>
        <v>47</v>
      </c>
      <c r="BP97" s="83">
        <f t="shared" si="24"/>
        <v>48</v>
      </c>
      <c r="BQ97" s="83">
        <f t="shared" si="24"/>
      </c>
      <c r="BR97" s="83">
        <f t="shared" si="24"/>
      </c>
      <c r="BS97" s="83">
        <f t="shared" si="24"/>
        <v>49</v>
      </c>
      <c r="BT97" s="83">
        <f>BT96</f>
        <v>50</v>
      </c>
      <c r="BU97" s="83">
        <f>BU96</f>
        <v>51</v>
      </c>
      <c r="BV97" s="83">
        <f>BV96</f>
        <v>52</v>
      </c>
      <c r="BW97" s="100">
        <f>WEEKDAY(BX93)</f>
        <v>1</v>
      </c>
      <c r="BX97" s="101">
        <f>IF(AND(BV97=53,BW97=""),53,BW97)</f>
        <v>1</v>
      </c>
      <c r="BY97" s="83">
        <f>BX97+1</f>
        <v>2</v>
      </c>
      <c r="BZ97" s="83">
        <f>BY97+1</f>
        <v>3</v>
      </c>
      <c r="CA97" s="83">
        <f>BZ97+1</f>
        <v>4</v>
      </c>
      <c r="CB97" s="83">
        <f>IF(CB95="","",IF(CA95=CB95,"",CA97+1))</f>
        <v>5</v>
      </c>
      <c r="CC97" s="83">
        <f>IF(CB95=CC95,"",CC98)</f>
        <v>6</v>
      </c>
      <c r="CD97" s="83">
        <f>IF(AND(CB95="",CC95=""),"",IF(CC95=CD95,"",CD98))</f>
      </c>
      <c r="CE97" s="83">
        <f>IF(CD95=CE95,"",CD98+1)</f>
        <v>7</v>
      </c>
      <c r="CF97" s="83">
        <f>IF(CE95=CF95,"",CE97+1)</f>
        <v>8</v>
      </c>
      <c r="CG97" s="83">
        <f>IF(CF95=CG95,"",CF97+1)</f>
        <v>9</v>
      </c>
      <c r="CH97" s="83">
        <f>IF(CH95="","",IF(CG95=CH95,"",CG97+1))</f>
        <v>10</v>
      </c>
      <c r="CI97" s="83">
        <f>IF(CH95=CI95,"",CI98)</f>
      </c>
      <c r="CJ97" s="83">
        <f>IF(AND(CH95="",CI95=""),"",IF(CI95=CJ95,"",CJ98))</f>
      </c>
      <c r="CK97" s="83">
        <f>IF(CJ95=CK95,"",CJ98+1)</f>
        <v>11</v>
      </c>
      <c r="CL97" s="83">
        <f>IF(CK95=CL95,"",CK97+1)</f>
        <v>12</v>
      </c>
      <c r="CM97" s="83">
        <f>IF(CL95=CM95,"",CL97+1)</f>
        <v>13</v>
      </c>
      <c r="CN97" s="83">
        <f>IF(CN95="","",IF(CM95=CN95,"",CM97+1))</f>
        <v>14</v>
      </c>
      <c r="CO97" s="83">
        <f>IF(CN95=CO95,"",CO98)</f>
      </c>
      <c r="CP97" s="83">
        <f>IF(AND(CN95="",CO95=""),"",IF(CO95=CP95,"",CP98))</f>
      </c>
      <c r="CQ97" s="83">
        <f>IF(CP95=CQ95,"",CP98+1)</f>
        <v>15</v>
      </c>
      <c r="CR97" s="83">
        <f>IF(CQ95=CR95,"",CQ97+1)</f>
        <v>16</v>
      </c>
      <c r="CS97" s="83">
        <f>IF(CR95=CS95,"",CR97+1)</f>
        <v>17</v>
      </c>
      <c r="CT97" s="83">
        <f>IF(CT95="","",IF(CS95=CT95,"",CS97+1))</f>
        <v>18</v>
      </c>
      <c r="CU97" s="83">
        <f>IF(CT95=CU95,"",CU98)</f>
      </c>
      <c r="CV97" s="83">
        <f>IF(AND(CT95="",CU95=""),"",IF(CU95=CV95,"",CV98))</f>
        <v>19</v>
      </c>
      <c r="CW97" s="83">
        <f>IF(CV95=CW95,"",CV98+1)</f>
        <v>20</v>
      </c>
      <c r="CX97" s="83">
        <f>IF(CW95=CX95,"",CW97+1)</f>
        <v>21</v>
      </c>
      <c r="CY97" s="83">
        <f>IF(CX95=CY95,"",CX97+1)</f>
        <v>22</v>
      </c>
      <c r="CZ97" s="83">
        <f>IF(CZ95="","",IF(CY95=CZ95,"",CY97+1))</f>
        <v>23</v>
      </c>
      <c r="DA97" s="83">
        <f>IF(CZ95=DA95,"",DA98)</f>
      </c>
      <c r="DB97" s="83">
        <f>IF(AND(CZ95="",DA95=""),"",IF(DA95=DB95,"",DB98))</f>
      </c>
      <c r="DC97" s="83">
        <f>IF(DB95=DC95,"",DB98+1)</f>
        <v>24</v>
      </c>
      <c r="DD97" s="83">
        <f>IF(DC95=DD95,"",DC97+1)</f>
        <v>25</v>
      </c>
      <c r="DE97" s="83">
        <f>IF(DD95=DE95,"",DD97+1)</f>
        <v>26</v>
      </c>
      <c r="DF97" s="83">
        <f>IF(DF95="","",IF(DE95=DF95,"",DE97+1))</f>
        <v>27</v>
      </c>
      <c r="DG97" s="83">
        <f>IF(DF95=DG95,"",DG98)</f>
      </c>
      <c r="DH97" s="83">
        <f>IF(AND(DF95="",DG95=""),"",IF(DG95=DH95,"",DH98))</f>
      </c>
      <c r="DI97" s="83">
        <f>IF(DH95=DI95,"",DH98+1)</f>
        <v>28</v>
      </c>
      <c r="DJ97" s="83">
        <f>IF(DI95=DJ95,"",DI97+1)</f>
        <v>29</v>
      </c>
      <c r="DK97" s="83">
        <f>IF(DJ95=DK95,"",DJ97+1)</f>
        <v>30</v>
      </c>
      <c r="DL97" s="83">
        <f>IF(DL95="","",IF(DK95=DL95,"",DK97+1))</f>
        <v>31</v>
      </c>
      <c r="DM97" s="83">
        <f>IF(DL95=DM95,"",DM98)</f>
        <v>32</v>
      </c>
      <c r="DN97" s="83">
        <f>IF(AND(DL95="",DM95=""),"",IF(DM95=DN95,"",DN98))</f>
      </c>
      <c r="DO97" s="83">
        <f>IF(DN95=DO95,"",DN98+1)</f>
        <v>33</v>
      </c>
      <c r="DP97" s="83">
        <f>IF(DO95=DP95,"",DO97+1)</f>
        <v>34</v>
      </c>
      <c r="DQ97" s="83">
        <f>IF(DP95=DQ95,"",DP97+1)</f>
        <v>35</v>
      </c>
      <c r="DR97" s="83">
        <f>IF(DR95="","",IF(DQ95=DR95,"",DQ97+1))</f>
        <v>36</v>
      </c>
      <c r="DS97" s="83">
        <f>IF(DR95=DS95,"",DS98)</f>
      </c>
      <c r="DT97" s="83">
        <f>IF(AND(DR95="",DS95=""),"",IF(DS95=DT95,"",DT98))</f>
      </c>
      <c r="DU97" s="83">
        <f>IF(DT95=DU95,"",DT98+1)</f>
        <v>37</v>
      </c>
      <c r="DV97" s="83">
        <f>IF(DU95=DV95,"",DU97+1)</f>
        <v>38</v>
      </c>
      <c r="DW97" s="83">
        <f>IF(DV95=DW95,"",DV97+1)</f>
        <v>39</v>
      </c>
      <c r="DX97" s="83">
        <f>IF(DX95="","",IF(DW95=DX95,"",DW97+1))</f>
        <v>40</v>
      </c>
      <c r="DY97" s="83">
        <f>IF(DX95=DY95,"",DY98)</f>
      </c>
      <c r="DZ97" s="83">
        <f>IF(AND(DX95="",DY95=""),"",IF(DY95=DZ95,"",DZ98))</f>
      </c>
      <c r="EA97" s="83">
        <f>IF(DZ95=EA95,"",DZ98+1)</f>
        <v>41</v>
      </c>
      <c r="EB97" s="83">
        <f>IF(EA95=EB95,"",EA97+1)</f>
        <v>42</v>
      </c>
      <c r="EC97" s="83">
        <f>IF(EB95=EC95,"",EB97+1)</f>
        <v>43</v>
      </c>
      <c r="ED97" s="83">
        <f>IF(ED95="","",IF(EC95=ED95,"",EC97+1))</f>
        <v>44</v>
      </c>
      <c r="EE97" s="83">
        <f>IF(ED95=EE95,"",EE98)</f>
        <v>45</v>
      </c>
      <c r="EF97" s="83">
        <f>IF(AND(ED95="",EE95=""),"",IF(EE95=EF95,"",EF98))</f>
      </c>
      <c r="EG97" s="83">
        <f>IF(EF95=EG95,"",EF98+1)</f>
        <v>46</v>
      </c>
      <c r="EH97" s="83">
        <f>IF(EG95=EH95,"",EG97+1)</f>
        <v>47</v>
      </c>
      <c r="EI97" s="83">
        <f>IF(EH95=EI95,"",EH97+1)</f>
        <v>48</v>
      </c>
      <c r="EJ97" s="83">
        <f>IF(EJ95="","",IF(EI95=EJ95,"",EI97+1))</f>
        <v>49</v>
      </c>
      <c r="EK97" s="83">
        <f>IF(EJ95=EK95,"",EK98)</f>
      </c>
      <c r="EL97" s="83">
        <f>IF(AND(EJ95="",EK95=""),"",IF(EK95=EL95,"",EL98))</f>
      </c>
      <c r="EM97" s="83">
        <f>IF(EL95=EM95,"",EL98+1)</f>
        <v>50</v>
      </c>
      <c r="EN97" s="83">
        <f>IF(EM95=EN95,"",EM97+1)</f>
        <v>51</v>
      </c>
      <c r="EO97" s="83">
        <f>IF(EN95=EO95,"",EN97+1)</f>
        <v>52</v>
      </c>
      <c r="EP97" s="83">
        <f>IF(EP95="","",IF(EO95=EP95,"",EO97+1))</f>
      </c>
      <c r="EQ97" s="100">
        <f>WEEKDAY(ER93)</f>
        <v>2</v>
      </c>
      <c r="ER97" s="101">
        <f>IF(AND(EP97=53,EQ97=""),53+BV97,EQ97)</f>
        <v>2</v>
      </c>
      <c r="ES97" s="83">
        <f>ER97+1</f>
        <v>3</v>
      </c>
      <c r="ET97" s="83">
        <f>ES97+1</f>
        <v>4</v>
      </c>
      <c r="EU97" s="83">
        <f>ET97+1</f>
        <v>5</v>
      </c>
      <c r="EV97" s="83">
        <f>IF(EV95="","",IF(EU95=EV95,"",EU97+1))</f>
        <v>6</v>
      </c>
      <c r="EW97" s="83">
        <f>IF(EV95=EW95,"",EW98)</f>
      </c>
      <c r="EX97" s="83">
        <f>IF(AND(EV95="",EW95=""),"",IF(EW95=EX95,"",EX98))</f>
      </c>
      <c r="EY97" s="83">
        <f>IF(EX95=EY95,"",EX98+1)</f>
        <v>7</v>
      </c>
      <c r="EZ97" s="83">
        <f>IF(EY95=EZ95,"",EY97+1)</f>
        <v>8</v>
      </c>
      <c r="FA97" s="83">
        <f>IF(EZ95=FA95,"",EZ97+1)</f>
        <v>9</v>
      </c>
      <c r="FB97" s="83">
        <f>IF(FB95="","",IF(FA95=FB95,"",FA97+1))</f>
        <v>10</v>
      </c>
      <c r="FC97" s="83">
        <f>IF(FB95=FC95,"",FC98)</f>
      </c>
      <c r="FD97" s="83">
        <f>IF(AND(FB95="",FC95=""),"",IF(FC95=FD95,"",FD98))</f>
      </c>
      <c r="FE97" s="83">
        <f>IF(FD95=FE95,"",FD98+1)</f>
        <v>11</v>
      </c>
      <c r="FF97" s="83">
        <f>IF(FE95=FF95,"",FE97+1)</f>
        <v>12</v>
      </c>
      <c r="FG97" s="83">
        <f>IF(FF95=FG95,"",FF97+1)</f>
        <v>13</v>
      </c>
      <c r="FH97" s="83">
        <f>IF(FH95="","",IF(FG95=FH95,"",FG97+1))</f>
        <v>14</v>
      </c>
      <c r="FI97" s="83">
        <f>IF(FH95=FI95,"",FI98)</f>
      </c>
      <c r="FJ97" s="83">
        <f>IF(AND(FH95="",FI95=""),"",IF(FI95=FJ95,"",FJ98))</f>
        <v>15</v>
      </c>
      <c r="FK97" s="83">
        <f>IF(FJ95=FK95,"",FJ98+1)</f>
        <v>16</v>
      </c>
      <c r="FL97" s="83">
        <f>IF(FK95=FL95,"",FK97+1)</f>
        <v>17</v>
      </c>
      <c r="FM97" s="83">
        <f>IF(FL95=FM95,"",FL97+1)</f>
        <v>18</v>
      </c>
      <c r="FN97" s="83">
        <f>IF(FN95="","",IF(FM95=FN95,"",FM97+1))</f>
        <v>19</v>
      </c>
      <c r="FO97" s="83">
        <f>IF(FN95=FO95,"",FO98)</f>
      </c>
      <c r="FP97" s="83">
        <f>IF(AND(FN95="",FO95=""),"",IF(FO95=FP95,"",FP98))</f>
      </c>
      <c r="FQ97" s="83">
        <f>IF(FP95=FQ95,"",FP98+1)</f>
        <v>20</v>
      </c>
      <c r="FR97" s="83">
        <f>IF(FQ95=FR95,"",FQ97+1)</f>
        <v>21</v>
      </c>
      <c r="FS97" s="83">
        <f>IF(FR95=FS95,"",FR97+1)</f>
        <v>22</v>
      </c>
      <c r="FT97" s="83">
        <f>IF(FT95="","",IF(FS95=FT95,"",FS97+1))</f>
        <v>23</v>
      </c>
      <c r="FU97" s="83">
        <f>IF(FT95=FU95,"",FU98)</f>
      </c>
      <c r="FV97" s="83">
        <f>IF(AND(FT95="",FU95=""),"",IF(FU95=FV95,"",FV98))</f>
      </c>
      <c r="FW97" s="83">
        <f>IF(FV95=FW95,"",FV98+1)</f>
        <v>24</v>
      </c>
      <c r="FX97" s="83">
        <f>IF(FW95=FX95,"",FW97+1)</f>
        <v>25</v>
      </c>
      <c r="FY97" s="83">
        <f>IF(FX95=FY95,"",FX97+1)</f>
        <v>26</v>
      </c>
      <c r="FZ97" s="83">
        <f>IF(FZ95="","",IF(FY95=FZ95,"",FY97+1))</f>
        <v>27</v>
      </c>
      <c r="GA97" s="83">
        <f>IF(FZ95=GA95,"",GA98)</f>
      </c>
      <c r="GB97" s="83">
        <f>IF(AND(FZ95="",GA95=""),"",IF(GA95=GB95,"",GB98))</f>
        <v>28</v>
      </c>
      <c r="GC97" s="83">
        <f>IF(GB95=GC95,"",GB98+1)</f>
        <v>29</v>
      </c>
      <c r="GD97" s="83">
        <f>IF(GC95=GD95,"",GC97+1)</f>
        <v>30</v>
      </c>
      <c r="GE97" s="83">
        <f>IF(GD95=GE95,"",GD97+1)</f>
        <v>31</v>
      </c>
      <c r="GF97" s="83">
        <f>IF(GF95="","",IF(GE95=GF95,"",GE97+1))</f>
        <v>32</v>
      </c>
      <c r="GG97" s="83">
        <f>IF(GF95=GG95,"",GG98)</f>
      </c>
      <c r="GH97" s="83">
        <f>IF(AND(GF95="",GG95=""),"",IF(GG95=GH95,"",GH98))</f>
      </c>
      <c r="GI97" s="83">
        <f>IF(GH95=GI95,"",GH98+1)</f>
        <v>33</v>
      </c>
      <c r="GJ97" s="83">
        <f>IF(GI95=GJ95,"",GI97+1)</f>
        <v>34</v>
      </c>
      <c r="GK97" s="83">
        <f>IF(GJ95=GK95,"",GJ97+1)</f>
        <v>35</v>
      </c>
      <c r="GL97" s="83">
        <f>IF(GL95="","",IF(GK95=GL95,"",GK97+1))</f>
        <v>36</v>
      </c>
      <c r="GM97" s="83">
        <f>IF(GL95=GM95,"",GM98)</f>
      </c>
      <c r="GN97" s="83">
        <f>IF(AND(GL95="",GM95=""),"",IF(GM95=GN95,"",GN98))</f>
      </c>
      <c r="GO97" s="83">
        <f>IF(GN95=GO95,"",GN98+1)</f>
        <v>37</v>
      </c>
      <c r="GP97" s="83">
        <f>IF(GO95=GP95,"",GO97+1)</f>
        <v>38</v>
      </c>
      <c r="GQ97" s="83">
        <f>IF(GP95=GQ95,"",GP97+1)</f>
        <v>39</v>
      </c>
      <c r="GR97" s="83">
        <f>IF(GR95="","",IF(GQ95=GR95,"",GQ97+1))</f>
        <v>40</v>
      </c>
      <c r="GS97" s="83">
        <f>IF(GR95=GS95,"",GS98)</f>
        <v>41</v>
      </c>
      <c r="GT97" s="83">
        <f>IF(AND(GR95="",GS95=""),"",IF(GS95=GT95,"",GT98))</f>
      </c>
      <c r="GU97" s="83">
        <f>IF(GT95=GU95,"",GT98+1)</f>
        <v>42</v>
      </c>
      <c r="GV97" s="83">
        <f>IF(GU95=GV95,"",GU97+1)</f>
        <v>43</v>
      </c>
      <c r="GW97" s="83">
        <f>IF(GV95=GW95,"",GV97+1)</f>
        <v>44</v>
      </c>
      <c r="GX97" s="83">
        <f>IF(GX95="","",IF(GW95=GX95,"",GW97+1))</f>
        <v>45</v>
      </c>
      <c r="GY97" s="83">
        <f>IF(GX95=GY95,"",GY98)</f>
      </c>
      <c r="GZ97" s="83">
        <f>IF(AND(GX95="",GY95=""),"",IF(GY95=GZ95,"",GZ98))</f>
      </c>
      <c r="HA97" s="83">
        <f>IF(GZ95=HA95,"",GZ98+1)</f>
        <v>46</v>
      </c>
      <c r="HB97" s="83">
        <f>IF(HA95=HB95,"",HA97+1)</f>
        <v>47</v>
      </c>
      <c r="HC97" s="83">
        <f>IF(HB95=HC95,"",HB97+1)</f>
        <v>48</v>
      </c>
      <c r="HD97" s="83">
        <f>IF(HD95="","",IF(HC95=HD95,"",HC97+1))</f>
        <v>49</v>
      </c>
      <c r="HE97" s="83">
        <f>IF(HD95=HE95,"",HE98)</f>
      </c>
      <c r="HF97" s="83">
        <f>IF(AND(HD95="",HE95=""),"",IF(HE95=HF95,"",HF98))</f>
      </c>
      <c r="HG97" s="83">
        <f>IF(HF95=HG95,"",HF98+1)</f>
        <v>50</v>
      </c>
      <c r="HH97" s="83">
        <f>IF(HG95=HH95,"",HG97+1)</f>
        <v>51</v>
      </c>
      <c r="HI97" s="83">
        <f>IF(HH95=HI95,"",HH97+1)</f>
        <v>52</v>
      </c>
      <c r="HJ97" s="83">
        <f>IF(HJ95="","",IF(HI95=HJ95,"",HI97+1))</f>
      </c>
      <c r="HK97" s="100">
        <f>WEEKDAY(HL61)</f>
        <v>7</v>
      </c>
      <c r="HL97" s="101">
        <f>IF(AND(HJ97=53,HK97=""),53+EP97,HK97)</f>
        <v>7</v>
      </c>
      <c r="HM97" s="83">
        <f>HL97+1</f>
        <v>8</v>
      </c>
      <c r="HN97" s="83">
        <f>HM97+1</f>
        <v>9</v>
      </c>
      <c r="HO97" s="83">
        <f>HN97+1</f>
        <v>10</v>
      </c>
      <c r="HP97" s="83">
        <f>IF(HP95="","",IF(HO95=HP95,"",HO97+1))</f>
        <v>11</v>
      </c>
      <c r="HQ97" s="83">
        <f>IF(HP95=HQ95,"",HQ98)</f>
      </c>
      <c r="HR97" s="83">
        <f>IF(AND(HP95="",HQ95=""),"",IF(HQ95=HR95,"",HR98))</f>
      </c>
      <c r="HS97" s="83">
        <f>IF(HR95=HS95,"",HR98+1)</f>
        <v>12</v>
      </c>
      <c r="HT97" s="83">
        <f>IF(HS95=HT95,"",HS97+1)</f>
        <v>13</v>
      </c>
      <c r="HU97" s="83">
        <f>IF(HT95=HU95,"",HT97+1)</f>
        <v>14</v>
      </c>
      <c r="HV97" s="83">
        <f>IF(HV95="","",IF(HU95=HV95,"",HU97+1))</f>
        <v>15</v>
      </c>
      <c r="HW97" s="83">
        <f>IF(HV95=HW95,"",HW98)</f>
      </c>
      <c r="HX97" s="83">
        <f>IF(AND(HV95="",HW95=""),"",IF(HW95=HX95,"",HX98))</f>
      </c>
      <c r="HY97" s="83">
        <f>IF(HX95=HY95,"",HX98+1)</f>
        <v>16</v>
      </c>
      <c r="HZ97" s="83">
        <f>IF(HY95=HZ95,"",HY97+1)</f>
        <v>17</v>
      </c>
      <c r="IA97" s="83">
        <f>IF(HZ95=IA95,"",HZ97+1)</f>
        <v>18</v>
      </c>
      <c r="IB97" s="83">
        <f>IF(IB95="","",IF(IA95=IB95,"",IA97+1))</f>
        <v>19</v>
      </c>
      <c r="IC97" s="83">
        <f>IF(IB95=IC95,"",IC98)</f>
        <v>20</v>
      </c>
      <c r="ID97" s="83">
        <f>IF(AND(IB95="",IC95=""),"",IF(IC95=ID95,"",ID98))</f>
      </c>
      <c r="IE97" s="83">
        <f>IF(ID95=IE95,"",ID98+1)</f>
        <v>21</v>
      </c>
      <c r="IF97" s="83">
        <f>IF(IE95=IF95,"",IE97+1)</f>
        <v>22</v>
      </c>
      <c r="IG97" s="83">
        <f>IF(IF95=IG95,"",IF97+1)</f>
        <v>23</v>
      </c>
      <c r="IH97" s="83">
        <f>IF(IH95="","",IF(IG95=IH95,"",IG97+1))</f>
        <v>24</v>
      </c>
      <c r="II97" s="83">
        <f>IF(IH95=II95,"",II98)</f>
      </c>
      <c r="IJ97" s="83">
        <f>IF(AND(IH95="",II95=""),"",IF(II95=IJ95,"",IJ98))</f>
      </c>
      <c r="IK97" s="83">
        <f>IF(IJ95=IK95,"",IJ98+1)</f>
        <v>25</v>
      </c>
      <c r="IL97" s="83">
        <f>IF(IK95=IL95,"",IK97+1)</f>
        <v>26</v>
      </c>
      <c r="IM97" s="83">
        <f>IF(IL95=IM95,"",IL97+1)</f>
        <v>27</v>
      </c>
      <c r="IN97" s="83">
        <f>IF(IN95="","",IF(IM95=IN95,"",IM97+1))</f>
        <v>28</v>
      </c>
      <c r="IO97" s="83">
        <f>IF(IN95=IO95,"",IO98)</f>
      </c>
      <c r="IP97" s="83">
        <f>IF(AND(IN95="",IO95=""),"",IF(IO95=IP95,"",IP98))</f>
      </c>
      <c r="IQ97" s="83">
        <f>IF(IP95=IQ95,"",IP98+1)</f>
        <v>29</v>
      </c>
      <c r="IR97" s="83">
        <f>IF(IQ95=IR95,"",IQ97+1)</f>
        <v>30</v>
      </c>
      <c r="IS97" s="83">
        <f>IF(IR95=IS95,"",IR97+1)</f>
        <v>31</v>
      </c>
      <c r="IT97" s="83">
        <f>IF(IT95="","",IF(IS95=IT95,"",IS97+1))</f>
        <v>32</v>
      </c>
      <c r="IU97" s="83">
        <f>IF(IT95=IU95,"",IU98)</f>
        <v>33</v>
      </c>
    </row>
    <row r="98" spans="1:255" s="87" customFormat="1" ht="17.25" hidden="1">
      <c r="A98" s="102" t="e">
        <f>MAX(#REF!)</f>
        <v>#REF!</v>
      </c>
      <c r="B98" s="85"/>
      <c r="C98" s="85"/>
      <c r="D98" s="85"/>
      <c r="E98" s="85"/>
      <c r="F98" s="85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3">
        <f>IF(CB97="","",IF(DATE(YEAR(CB92),MONTH(CB92),DAY(CB92+7))&lt;CB92,CB97,CB97+1))</f>
        <v>6</v>
      </c>
      <c r="CD98" s="83">
        <f>IF(AND(CB97="",CC98=""),CA97+1,IF(WEEKDAY(DATE(YEAR(CD91),MONTH(CD91),DAY(1)),1)=2,CC98+1,IF(DATE(YEAR(CB92),MONTH(CB92),DAY(CB92+7))&lt;CB92,CC98,CB97+1)))</f>
        <v>6</v>
      </c>
      <c r="CE98" s="86"/>
      <c r="CF98" s="86"/>
      <c r="CG98" s="86"/>
      <c r="CH98" s="86"/>
      <c r="CI98" s="83">
        <f>IF(CH97="","",IF(DATE(YEAR(CH92),MONTH(CH92),DAY(CH92+7))&lt;CH92,CH97,CH97+1))</f>
        <v>10</v>
      </c>
      <c r="CJ98" s="83">
        <f>IF(AND(CH97="",CI98=""),CG97+1,IF(WEEKDAY(DATE(YEAR(CJ91),MONTH(CJ91),DAY(1)),1)=2,CI98+1,IF(DATE(YEAR(CH92),MONTH(CH92),DAY(CH92+7))&lt;CH92,CI98,CH97+1)))</f>
        <v>10</v>
      </c>
      <c r="CK98" s="86"/>
      <c r="CL98" s="86"/>
      <c r="CM98" s="86"/>
      <c r="CN98" s="86"/>
      <c r="CO98" s="86">
        <f>IF(CN97="","",IF(DATE(YEAR(CN92),MONTH(CN92),DAY(CN92+7))&lt;CN92,CN97,CN97+1))</f>
        <v>14</v>
      </c>
      <c r="CP98" s="86">
        <f>IF(AND(CN97="",CO98=""),CM97+1,IF(WEEKDAY(DATE(YEAR(CP91),MONTH(CP91),DAY(1)),1)=2,CO98+1,IF(DATE(YEAR(CN92),MONTH(CN92),DAY(CN92+7))&lt;CN92,CO98,CN97+1)))</f>
        <v>14</v>
      </c>
      <c r="CQ98" s="86"/>
      <c r="CR98" s="86"/>
      <c r="CS98" s="86"/>
      <c r="CT98" s="86"/>
      <c r="CU98" s="86">
        <f>IF(CT97="","",IF(DATE(YEAR(CT92),MONTH(CT92),DAY(CT92+7))&lt;CT92,CT97,CT97+1))</f>
        <v>18</v>
      </c>
      <c r="CV98" s="86">
        <f>IF(AND(CT97="",CU98=""),CS97+1,IF(WEEKDAY(DATE(YEAR(CV91),MONTH(CV91),DAY(1)),1)=2,CU98+1,IF(DATE(YEAR(CT92),MONTH(CT92),DAY(CT92+7))&lt;CT92,CU98,CT97+1)))</f>
        <v>19</v>
      </c>
      <c r="CW98" s="86"/>
      <c r="CX98" s="86"/>
      <c r="CY98" s="86"/>
      <c r="CZ98" s="86"/>
      <c r="DA98" s="86">
        <f>IF(CZ97="","",IF(DATE(YEAR(CZ92),MONTH(CZ92),DAY(CZ92+7))&lt;CZ92,CZ97,CZ97+1))</f>
        <v>23</v>
      </c>
      <c r="DB98" s="86">
        <f>IF(AND(CZ97="",DA98=""),CY97+1,IF(WEEKDAY(DATE(YEAR(DB91),MONTH(DB91),DAY(1)),1)=2,DA98+1,IF(DATE(YEAR(CZ92),MONTH(CZ92),DAY(CZ92+7))&lt;CZ92,DA98,CZ97+1)))</f>
        <v>23</v>
      </c>
      <c r="DC98" s="86"/>
      <c r="DD98" s="86"/>
      <c r="DE98" s="86"/>
      <c r="DF98" s="86"/>
      <c r="DG98" s="86">
        <f>IF(DF97="","",IF(DATE(YEAR(DF92),MONTH(DF92),DAY(DF92+7))&lt;DF92,DF97,DF97+1))</f>
        <v>27</v>
      </c>
      <c r="DH98" s="86">
        <f>IF(AND(DF97="",DG98=""),DE97+1,IF(WEEKDAY(DATE(YEAR(DH91),MONTH(DH91),DAY(1)),1)=2,DG98+1,IF(DATE(YEAR(DF92),MONTH(DF92),DAY(DF92+7))&lt;DF92,DG98,DF97+1)))</f>
        <v>27</v>
      </c>
      <c r="DI98" s="86"/>
      <c r="DJ98" s="86"/>
      <c r="DK98" s="86"/>
      <c r="DL98" s="86"/>
      <c r="DM98" s="86">
        <f>IF(DL97="","",IF(DATE(YEAR(DL92),MONTH(DL92),DAY(DL92+7))&lt;DL92,DL97,DL97+1))</f>
        <v>32</v>
      </c>
      <c r="DN98" s="86">
        <f>IF(AND(DL97="",DM98=""),DK97+1,IF(WEEKDAY(DATE(YEAR(DN91),MONTH(DN91),DAY(1)),1)=2,DM98+1,IF(DATE(YEAR(DL92),MONTH(DL92),DAY(DL92+7))&lt;DL92,DM98,DL97+1)))</f>
        <v>32</v>
      </c>
      <c r="DO98" s="86"/>
      <c r="DP98" s="86"/>
      <c r="DQ98" s="86"/>
      <c r="DR98" s="86"/>
      <c r="DS98" s="86">
        <f>IF(DR97="","",IF(DATE(YEAR(DR92),MONTH(DR92),DAY(DR92+7))&lt;DR92,DR97,DR97+1))</f>
        <v>36</v>
      </c>
      <c r="DT98" s="86">
        <f>IF(AND(DR97="",DS98=""),DQ97+1,IF(WEEKDAY(DATE(YEAR(DT91),MONTH(DT91),DAY(1)),1)=2,DS98+1,IF(DATE(YEAR(DR92),MONTH(DR92),DAY(DR92+7))&lt;DR92,DS98,DR97+1)))</f>
        <v>36</v>
      </c>
      <c r="DU98" s="86"/>
      <c r="DV98" s="86"/>
      <c r="DW98" s="86"/>
      <c r="DX98" s="86"/>
      <c r="DY98" s="86">
        <f>IF(DX97="","",IF(DATE(YEAR(DX92),MONTH(DX92),DAY(DX92+7))&lt;DX92,DX97,DX97+1))</f>
        <v>40</v>
      </c>
      <c r="DZ98" s="86">
        <f>IF(AND(DX97="",DY98=""),DW97+1,IF(WEEKDAY(DATE(YEAR(DZ91),MONTH(DZ91),DAY(1)),1)=2,DY98+1,IF(DATE(YEAR(DX92),MONTH(DX92),DAY(DX92+7))&lt;DX92,DY98,DX97+1)))</f>
        <v>40</v>
      </c>
      <c r="EA98" s="86"/>
      <c r="EB98" s="86"/>
      <c r="EC98" s="86"/>
      <c r="ED98" s="86"/>
      <c r="EE98" s="86">
        <f>IF(ED97="","",IF(DATE(YEAR(ED92),MONTH(ED92),DAY(ED92+7))&lt;ED92,ED97,ED97+1))</f>
        <v>45</v>
      </c>
      <c r="EF98" s="86">
        <f>IF(AND(ED97="",EE98=""),EC97+1,IF(WEEKDAY(DATE(YEAR(EF91),MONTH(EF91),DAY(1)),1)=2,EE98+1,IF(DATE(YEAR(ED92),MONTH(ED92),DAY(ED92+7))&lt;ED92,EE98,ED97+1)))</f>
        <v>45</v>
      </c>
      <c r="EG98" s="86"/>
      <c r="EH98" s="86"/>
      <c r="EI98" s="86"/>
      <c r="EJ98" s="86"/>
      <c r="EK98" s="86">
        <f>IF(EJ97="","",IF(DATE(YEAR(EJ92),MONTH(EJ92),DAY(EJ92+7))&lt;EJ92,EJ97,EJ97+1))</f>
        <v>49</v>
      </c>
      <c r="EL98" s="86">
        <f>IF(AND(EJ97="",EK98=""),EI97+1,IF(WEEKDAY(DATE(YEAR(EL91),MONTH(EL91),DAY(1)),1)=2,EK98+1,IF(DATE(YEAR(EJ92),MONTH(EJ92),DAY(EJ92+7))&lt;EJ92,EK98,EJ97+1)))</f>
        <v>49</v>
      </c>
      <c r="EM98" s="86"/>
      <c r="EN98" s="86"/>
      <c r="EO98" s="86"/>
      <c r="EP98" s="86"/>
      <c r="EQ98" s="86">
        <f>IF(EP97="","",IF(DATE(YEAR(EP92),MONTH(EP92),DAY(EP92+7))&lt;EP92,EP97,EP97+1))</f>
      </c>
      <c r="ER98" s="86"/>
      <c r="ES98" s="86"/>
      <c r="ET98" s="86"/>
      <c r="EU98" s="86"/>
      <c r="EV98" s="86"/>
      <c r="EW98" s="86">
        <f>IF(EV97="","",IF(DATE(YEAR(EV92),MONTH(EV92),DAY(EV92+7))&lt;EV92,EV97,EV97+1))</f>
        <v>6</v>
      </c>
      <c r="EX98" s="86">
        <f>IF(AND(EV97="",EW98=""),EU97+1,IF(WEEKDAY(DATE(YEAR(EX91),MONTH(EX91),DAY(1)),1)=2,EW98+1,IF(DATE(YEAR(EV92),MONTH(EV92),DAY(EV92+7))&lt;EV92,EW98,EV97+1)))</f>
        <v>6</v>
      </c>
      <c r="EY98" s="86"/>
      <c r="EZ98" s="86"/>
      <c r="FA98" s="86"/>
      <c r="FB98" s="86"/>
      <c r="FC98" s="86">
        <f>IF(FB97="","",IF(DATE(YEAR(FB92),MONTH(FB92),DAY(FB92+7))&lt;FB92,FB97,FB97+1))</f>
        <v>10</v>
      </c>
      <c r="FD98" s="86">
        <f>IF(AND(FB97="",FC98=""),FA97+1,IF(WEEKDAY(DATE(YEAR(FD91),MONTH(FD91),DAY(1)),1)=2,FC98+1,IF(DATE(YEAR(FB92),MONTH(FB92),DAY(FB92+7))&lt;FB92,FC98,FB97+1)))</f>
        <v>10</v>
      </c>
      <c r="FE98" s="86"/>
      <c r="FF98" s="86"/>
      <c r="FG98" s="86"/>
      <c r="FH98" s="86"/>
      <c r="FI98" s="86">
        <f>IF(FH97="","",IF(DATE(YEAR(FH92),MONTH(FH92),DAY(FH92+7))&lt;FH92,FH97,FH97+1))</f>
        <v>14</v>
      </c>
      <c r="FJ98" s="86">
        <f>IF(AND(FH97="",FI98=""),FG97+1,IF(WEEKDAY(DATE(YEAR(FJ91),MONTH(FJ91),DAY(1)),1)=2,FI98+1,IF(DATE(YEAR(FH92),MONTH(FH92),DAY(FH92+7))&lt;FH92,FI98,FH97+1)))</f>
        <v>15</v>
      </c>
      <c r="FK98" s="86"/>
      <c r="FL98" s="86"/>
      <c r="FM98" s="86"/>
      <c r="FN98" s="86"/>
      <c r="FO98" s="86">
        <f>IF(FN97="","",IF(DATE(YEAR(FN92),MONTH(FN92),DAY(FN92+7))&lt;FN92,FN97,FN97+1))</f>
        <v>19</v>
      </c>
      <c r="FP98" s="86">
        <f>IF(AND(FN97="",FO98=""),FM97+1,IF(WEEKDAY(DATE(YEAR(FP91),MONTH(FP91),DAY(1)),1)=2,FO98+1,IF(DATE(YEAR(FN92),MONTH(FN92),DAY(FN92+7))&lt;FN92,FO98,FN97+1)))</f>
        <v>19</v>
      </c>
      <c r="FQ98" s="86"/>
      <c r="FR98" s="86"/>
      <c r="FS98" s="86"/>
      <c r="FT98" s="86"/>
      <c r="FU98" s="86">
        <f>IF(FT97="","",IF(DATE(YEAR(FT92),MONTH(FT92),DAY(FT92+7))&lt;FT92,FT97,FT97+1))</f>
        <v>23</v>
      </c>
      <c r="FV98" s="86">
        <f>IF(AND(FT97="",FU98=""),FS97+1,IF(WEEKDAY(DATE(YEAR(FV91),MONTH(FV91),DAY(1)),1)=2,FU98+1,IF(DATE(YEAR(FT92),MONTH(FT92),DAY(FT92+7))&lt;FT92,FU98,FT97+1)))</f>
        <v>23</v>
      </c>
      <c r="FW98" s="86"/>
      <c r="FX98" s="86"/>
      <c r="FY98" s="86"/>
      <c r="FZ98" s="86"/>
      <c r="GA98" s="86">
        <f>IF(FZ97="","",IF(DATE(YEAR(FZ92),MONTH(FZ92),DAY(FZ92+7))&lt;FZ92,FZ97,FZ97+1))</f>
        <v>27</v>
      </c>
      <c r="GB98" s="86">
        <f>IF(AND(FZ97="",GA98=""),FY97+1,IF(WEEKDAY(DATE(YEAR(GB91),MONTH(GB91),DAY(1)),1)=2,GA98+1,IF(DATE(YEAR(FZ92),MONTH(FZ92),DAY(FZ92+7))&lt;FZ92,GA98,FZ97+1)))</f>
        <v>28</v>
      </c>
      <c r="GC98" s="86"/>
      <c r="GD98" s="86"/>
      <c r="GE98" s="86"/>
      <c r="GF98" s="86"/>
      <c r="GG98" s="86">
        <f>IF(GF97="","",IF(DATE(YEAR(GF92),MONTH(GF92),DAY(GF92+7))&lt;GF92,GF97,GF97+1))</f>
        <v>32</v>
      </c>
      <c r="GH98" s="86">
        <f>IF(AND(GF97="",GG98=""),GE97+1,IF(WEEKDAY(DATE(YEAR(GH91),MONTH(GH91),DAY(1)),1)=2,GG98+1,IF(DATE(YEAR(GF92),MONTH(GF92),DAY(GF92+7))&lt;GF92,GG98,GF97+1)))</f>
        <v>32</v>
      </c>
      <c r="GI98" s="86"/>
      <c r="GJ98" s="86"/>
      <c r="GK98" s="86"/>
      <c r="GL98" s="86"/>
      <c r="GM98" s="86">
        <f>IF(GL97="","",IF(DATE(YEAR(GL92),MONTH(GL92),DAY(GL92+7))&lt;GL92,GL97,GL97+1))</f>
        <v>36</v>
      </c>
      <c r="GN98" s="86">
        <f>IF(AND(GL97="",GM98=""),GK97+1,IF(WEEKDAY(DATE(YEAR(GN91),MONTH(GN91),DAY(1)),1)=2,GM98+1,IF(DATE(YEAR(GL92),MONTH(GL92),DAY(GL92+7))&lt;GL92,GM98,GL97+1)))</f>
        <v>36</v>
      </c>
      <c r="GO98" s="86"/>
      <c r="GP98" s="86"/>
      <c r="GQ98" s="86"/>
      <c r="GR98" s="86"/>
      <c r="GS98" s="86">
        <f>IF(GR97="","",IF(DATE(YEAR(GR92),MONTH(GR92),DAY(GR92+7))&lt;GR92,GR97,GR97+1))</f>
        <v>41</v>
      </c>
      <c r="GT98" s="86">
        <f>IF(AND(GR97="",GS98=""),GQ97+1,IF(WEEKDAY(DATE(YEAR(GT91),MONTH(GT91),DAY(1)),1)=2,GS98+1,IF(DATE(YEAR(GR92),MONTH(GR92),DAY(GR92+7))&lt;GR92,GS98,GR97+1)))</f>
        <v>41</v>
      </c>
      <c r="GU98" s="86"/>
      <c r="GV98" s="86"/>
      <c r="GW98" s="86"/>
      <c r="GX98" s="86"/>
      <c r="GY98" s="86">
        <f>IF(GX97="","",IF(DATE(YEAR(GX92),MONTH(GX92),DAY(GX92+7))&lt;GX92,GX97,GX97+1))</f>
        <v>45</v>
      </c>
      <c r="GZ98" s="86">
        <f>IF(AND(GX97="",GY98=""),GW97+1,IF(WEEKDAY(DATE(YEAR(GZ91),MONTH(GZ91),DAY(1)),1)=2,GY98+1,IF(DATE(YEAR(GX92),MONTH(GX92),DAY(GX92+7))&lt;GX92,GY98,GX97+1)))</f>
        <v>45</v>
      </c>
      <c r="HA98" s="86"/>
      <c r="HB98" s="86"/>
      <c r="HC98" s="86"/>
      <c r="HD98" s="86"/>
      <c r="HE98" s="86">
        <f>IF(HD97="","",IF(DATE(YEAR(HD92),MONTH(HD92),DAY(HD92+7))&lt;HD92,HD97,HD97+1))</f>
        <v>49</v>
      </c>
      <c r="HF98" s="86">
        <f>IF(AND(HD97="",HE98=""),HC97+1,IF(WEEKDAY(DATE(YEAR(HF91),MONTH(HF91),DAY(1)),1)=2,HE98+1,IF(DATE(YEAR(HD92),MONTH(HD92),DAY(HD92+7))&lt;HD92,HE98,HD97+1)))</f>
        <v>49</v>
      </c>
      <c r="HG98" s="86"/>
      <c r="HH98" s="86"/>
      <c r="HI98" s="86"/>
      <c r="HJ98" s="86"/>
      <c r="HK98" s="86">
        <f>IF(HJ97="","",IF(DATE(YEAR(HJ92),MONTH(HJ92),DAY(HJ92+7))&lt;HJ92,HJ97,HJ97+1))</f>
      </c>
      <c r="HL98" s="86"/>
      <c r="HM98" s="86"/>
      <c r="HN98" s="86"/>
      <c r="HO98" s="86"/>
      <c r="HP98" s="86"/>
      <c r="HQ98" s="86">
        <f>IF(HP97="","",IF(DATE(YEAR(HP92),MONTH(HP92),DAY(HP92+7))&lt;HP92,HP97,HP97+1))</f>
        <v>11</v>
      </c>
      <c r="HR98" s="86">
        <f>IF(AND(HP97="",HQ98=""),HO97+1,IF(WEEKDAY(DATE(YEAR(HR91),MONTH(HR91),DAY(1)),1)=2,HQ98+1,IF(DATE(YEAR(HP92),MONTH(HP92),DAY(HP92+7))&lt;HP92,HQ98,HP97+1)))</f>
        <v>11</v>
      </c>
      <c r="HS98" s="86"/>
      <c r="HT98" s="86"/>
      <c r="HU98" s="86"/>
      <c r="HV98" s="86"/>
      <c r="HW98" s="86">
        <f>IF(HV97="","",IF(DATE(YEAR(HV92),MONTH(HV92),DAY(HV92+7))&lt;HV92,HV97,HV97+1))</f>
        <v>15</v>
      </c>
      <c r="HX98" s="86">
        <f>IF(AND(HV97="",HW98=""),HU97+1,IF(WEEKDAY(DATE(YEAR(HX91),MONTH(HX91),DAY(1)),1)=2,HW98+1,IF(DATE(YEAR(HV92),MONTH(HV92),DAY(HV92+7))&lt;HV92,HW98,HV97+1)))</f>
        <v>15</v>
      </c>
      <c r="HY98" s="86"/>
      <c r="HZ98" s="86"/>
      <c r="IA98" s="86"/>
      <c r="IB98" s="86"/>
      <c r="IC98" s="86">
        <f>IF(IB97="","",IF(DATE(YEAR(IB92),MONTH(IB92),DAY(IB92+7))&lt;IB92,IB97,IB97+1))</f>
        <v>20</v>
      </c>
      <c r="ID98" s="86">
        <f>IF(AND(IB97="",IC98=""),IA97+1,IF(WEEKDAY(DATE(YEAR(ID91),MONTH(ID91),DAY(1)),1)=2,IC98+1,IF(DATE(YEAR(IB92),MONTH(IB92),DAY(IB92+7))&lt;IB92,IC98,IB97+1)))</f>
        <v>20</v>
      </c>
      <c r="IE98" s="86"/>
      <c r="IF98" s="86"/>
      <c r="IG98" s="86"/>
      <c r="IH98" s="86"/>
      <c r="II98" s="86">
        <f>IF(IH97="","",IF(DATE(YEAR(IH92),MONTH(IH92),DAY(IH92+7))&lt;IH92,IH97,IH97+1))</f>
        <v>24</v>
      </c>
      <c r="IJ98" s="86">
        <f>IF(AND(IH97="",II98=""),IG97+1,IF(WEEKDAY(DATE(YEAR(IJ91),MONTH(IJ91),DAY(1)),1)=2,II98+1,IF(DATE(YEAR(IH92),MONTH(IH92),DAY(IH92+7))&lt;IH92,II98,IH97+1)))</f>
        <v>24</v>
      </c>
      <c r="IK98" s="86"/>
      <c r="IL98" s="86"/>
      <c r="IM98" s="86"/>
      <c r="IN98" s="86"/>
      <c r="IO98" s="86">
        <f>IF(IN97="","",IF(DATE(YEAR(IN92),MONTH(IN92),DAY(IN92+7))&lt;IN92,IN97,IN97+1))</f>
        <v>28</v>
      </c>
      <c r="IP98" s="86">
        <f>IF(AND(IN97="",IO98=""),IM97+1,IF(WEEKDAY(DATE(YEAR(IP91),MONTH(IP91),DAY(1)),1)=2,IO98+1,IF(DATE(YEAR(IN92),MONTH(IN92),DAY(IN92+7))&lt;IN92,IO98,IN97+1)))</f>
        <v>28</v>
      </c>
      <c r="IQ98" s="86"/>
      <c r="IR98" s="86"/>
      <c r="IS98" s="86"/>
      <c r="IT98" s="86"/>
      <c r="IU98" s="86">
        <f>IF(IT97="","",IF(DATE(YEAR(IT92),MONTH(IT92),DAY(IT92+7))&lt;IT92,IT97,IT97+1))</f>
        <v>33</v>
      </c>
    </row>
    <row r="99" spans="1:41" ht="24.75" customHeight="1" hidden="1">
      <c r="A99" s="1"/>
      <c r="B99" s="36"/>
      <c r="C99" s="36"/>
      <c r="D99" s="36"/>
      <c r="E99" s="25">
        <v>47</v>
      </c>
      <c r="F99" s="1" t="s">
        <v>10</v>
      </c>
      <c r="G99" s="21"/>
      <c r="H99" s="22" t="e">
        <f>G99-#REF!</f>
        <v>#REF!</v>
      </c>
      <c r="I99" s="36"/>
      <c r="J99" s="36"/>
      <c r="K99" s="36"/>
      <c r="L99" s="25">
        <v>47</v>
      </c>
      <c r="M99" s="1" t="s">
        <v>10</v>
      </c>
      <c r="N99" s="21"/>
      <c r="O99" s="22" t="e">
        <f>N99-#REF!</f>
        <v>#REF!</v>
      </c>
      <c r="P99" s="36"/>
      <c r="Q99" s="36"/>
      <c r="R99" s="36"/>
      <c r="S99" s="25">
        <v>47</v>
      </c>
      <c r="T99" s="1" t="s">
        <v>10</v>
      </c>
      <c r="U99" s="21"/>
      <c r="V99" s="22" t="e">
        <f>U99-#REF!</f>
        <v>#REF!</v>
      </c>
      <c r="W99" s="36"/>
      <c r="X99" s="36"/>
      <c r="Y99" s="36"/>
      <c r="AG99" s="1"/>
      <c r="AH99" s="1"/>
      <c r="AI99" s="43" t="e">
        <f>IF(DAY(AJ99)=1,DATE(YEAR(AJ99),MONTH(AJ99),DAY(1)),IF(WEEKDAY(AJ99)=1,AJ99-6,IF(WEEKDAY(AJ99)=7,AJ99-5,IF(WEEKDAY(AJ99)=6,AJ99-4,IF(WEEKDAY(AJ99)=5,AJ99-3,IF(WEEKDAY(AJ99)=4,AJ99-2,IF(WEEKDAY(AJ99)=3,AJ99-1,AJ99)))))))</f>
        <v>#VALUE!</v>
      </c>
      <c r="AJ99" s="44" t="s">
        <v>73</v>
      </c>
      <c r="AK99" s="45" t="s">
        <v>73</v>
      </c>
      <c r="AL99" s="46">
        <f>IF(AJ99="","",WEEKDAY(AJ99))</f>
      </c>
      <c r="AM99" s="47">
        <v>39031</v>
      </c>
      <c r="AN99" s="49"/>
      <c r="AO99" s="48"/>
    </row>
    <row r="100" spans="1:38" ht="24.75" customHeight="1" hidden="1">
      <c r="A100" s="1"/>
      <c r="B100" s="36"/>
      <c r="C100" s="36"/>
      <c r="D100" s="36"/>
      <c r="E100" s="25">
        <v>48</v>
      </c>
      <c r="F100" s="1" t="s">
        <v>11</v>
      </c>
      <c r="G100" s="21"/>
      <c r="H100" s="22" t="e">
        <f>G100-#REF!</f>
        <v>#REF!</v>
      </c>
      <c r="I100" s="36"/>
      <c r="J100" s="36"/>
      <c r="K100" s="36"/>
      <c r="L100" s="25">
        <v>48</v>
      </c>
      <c r="M100" s="1" t="s">
        <v>11</v>
      </c>
      <c r="N100" s="21"/>
      <c r="O100" s="22" t="e">
        <f>N100-#REF!</f>
        <v>#REF!</v>
      </c>
      <c r="P100" s="36"/>
      <c r="Q100" s="36"/>
      <c r="R100" s="36"/>
      <c r="S100" s="25">
        <v>48</v>
      </c>
      <c r="T100" s="1" t="s">
        <v>11</v>
      </c>
      <c r="U100" s="21"/>
      <c r="V100" s="22" t="e">
        <f>U100-#REF!</f>
        <v>#REF!</v>
      </c>
      <c r="W100" s="36"/>
      <c r="X100" s="36"/>
      <c r="Y100" s="36"/>
      <c r="AG100" s="1"/>
      <c r="AH100" s="1"/>
      <c r="AJ100" s="67">
        <v>39756</v>
      </c>
      <c r="AK100" s="68" t="s">
        <v>31</v>
      </c>
      <c r="AL100" s="46">
        <f>IF(AJ100="","",WEEKDAY(AJ100))</f>
        <v>3</v>
      </c>
    </row>
    <row r="101" spans="1:34" ht="15" customHeight="1" hidden="1">
      <c r="A101" s="1"/>
      <c r="B101" s="36"/>
      <c r="C101" s="36"/>
      <c r="D101" s="36"/>
      <c r="E101" s="1"/>
      <c r="F101" s="1"/>
      <c r="G101" s="40"/>
      <c r="H101" s="36" t="e">
        <f t="shared" si="15"/>
        <v>#REF!</v>
      </c>
      <c r="I101" s="36"/>
      <c r="J101" s="36"/>
      <c r="K101" s="36"/>
      <c r="L101" s="1"/>
      <c r="M101" s="1"/>
      <c r="N101" s="40"/>
      <c r="O101" s="36" t="e">
        <f t="shared" si="16"/>
        <v>#REF!</v>
      </c>
      <c r="P101" s="36"/>
      <c r="Q101" s="36"/>
      <c r="R101" s="36"/>
      <c r="S101" s="1"/>
      <c r="T101" s="1"/>
      <c r="U101" s="40"/>
      <c r="V101" s="36" t="e">
        <f t="shared" si="17"/>
        <v>#REF!</v>
      </c>
      <c r="W101" s="36"/>
      <c r="X101" s="36"/>
      <c r="Y101" s="36"/>
      <c r="Z101" s="41"/>
      <c r="AA101" s="41"/>
      <c r="AB101" s="41"/>
      <c r="AC101" s="41"/>
      <c r="AD101" s="41"/>
      <c r="AE101" s="41"/>
      <c r="AF101" s="41"/>
      <c r="AG101" s="1"/>
      <c r="AH101" s="1"/>
    </row>
    <row r="102" spans="1:34" ht="15" customHeight="1" hidden="1">
      <c r="A102" s="1"/>
      <c r="B102" s="36"/>
      <c r="C102" s="36"/>
      <c r="D102" s="36"/>
      <c r="E102" s="1"/>
      <c r="F102" s="1"/>
      <c r="G102" s="40"/>
      <c r="H102" s="36" t="e">
        <f t="shared" si="15"/>
        <v>#REF!</v>
      </c>
      <c r="I102" s="36"/>
      <c r="J102" s="36"/>
      <c r="K102" s="36"/>
      <c r="L102" s="1"/>
      <c r="M102" s="1"/>
      <c r="N102" s="40"/>
      <c r="O102" s="36" t="e">
        <f t="shared" si="16"/>
        <v>#REF!</v>
      </c>
      <c r="P102" s="36"/>
      <c r="Q102" s="36"/>
      <c r="R102" s="36"/>
      <c r="S102" s="1"/>
      <c r="T102" s="1"/>
      <c r="U102" s="40"/>
      <c r="V102" s="36" t="e">
        <f t="shared" si="17"/>
        <v>#REF!</v>
      </c>
      <c r="W102" s="36"/>
      <c r="X102" s="36"/>
      <c r="Y102" s="36"/>
      <c r="Z102" s="41"/>
      <c r="AA102" s="41"/>
      <c r="AB102" s="41"/>
      <c r="AC102" s="41"/>
      <c r="AD102" s="41"/>
      <c r="AE102" s="41"/>
      <c r="AF102" s="41"/>
      <c r="AG102" s="1"/>
      <c r="AH102" s="1"/>
    </row>
    <row r="103" spans="1:34" ht="15" customHeight="1" hidden="1">
      <c r="A103" s="1"/>
      <c r="B103" s="36"/>
      <c r="C103" s="36"/>
      <c r="D103" s="36"/>
      <c r="E103" s="1"/>
      <c r="F103" s="1"/>
      <c r="G103" s="40"/>
      <c r="H103" s="36" t="e">
        <f t="shared" si="15"/>
        <v>#REF!</v>
      </c>
      <c r="I103" s="36"/>
      <c r="J103" s="36"/>
      <c r="K103" s="36"/>
      <c r="L103" s="1"/>
      <c r="M103" s="1"/>
      <c r="N103" s="40"/>
      <c r="O103" s="36" t="e">
        <f t="shared" si="16"/>
        <v>#REF!</v>
      </c>
      <c r="P103" s="36"/>
      <c r="Q103" s="36"/>
      <c r="R103" s="36"/>
      <c r="S103" s="1"/>
      <c r="T103" s="1"/>
      <c r="U103" s="40"/>
      <c r="V103" s="36" t="e">
        <f t="shared" si="17"/>
        <v>#REF!</v>
      </c>
      <c r="W103" s="36"/>
      <c r="X103" s="36"/>
      <c r="Y103" s="36"/>
      <c r="Z103" s="41"/>
      <c r="AA103" s="41"/>
      <c r="AB103" s="41"/>
      <c r="AC103" s="41"/>
      <c r="AD103" s="41"/>
      <c r="AE103" s="41"/>
      <c r="AF103" s="41"/>
      <c r="AG103" s="1"/>
      <c r="AH103" s="1"/>
    </row>
    <row r="104" spans="1:34" ht="15" customHeight="1" hidden="1">
      <c r="A104" s="1"/>
      <c r="B104" s="36"/>
      <c r="C104" s="36"/>
      <c r="D104" s="36"/>
      <c r="E104" s="1"/>
      <c r="F104" s="1"/>
      <c r="G104" s="40"/>
      <c r="H104" s="36" t="e">
        <f t="shared" si="15"/>
        <v>#REF!</v>
      </c>
      <c r="I104" s="36"/>
      <c r="J104" s="36"/>
      <c r="K104" s="36"/>
      <c r="L104" s="1"/>
      <c r="M104" s="1"/>
      <c r="N104" s="40"/>
      <c r="O104" s="36" t="e">
        <f t="shared" si="16"/>
        <v>#REF!</v>
      </c>
      <c r="P104" s="36"/>
      <c r="Q104" s="36"/>
      <c r="R104" s="36"/>
      <c r="S104" s="1"/>
      <c r="T104" s="1"/>
      <c r="U104" s="40"/>
      <c r="V104" s="36" t="e">
        <f t="shared" si="17"/>
        <v>#REF!</v>
      </c>
      <c r="W104" s="36"/>
      <c r="X104" s="36"/>
      <c r="Y104" s="36"/>
      <c r="Z104" s="41"/>
      <c r="AA104" s="41"/>
      <c r="AB104" s="41"/>
      <c r="AC104" s="41"/>
      <c r="AD104" s="41"/>
      <c r="AE104" s="41"/>
      <c r="AF104" s="41"/>
      <c r="AG104" s="1"/>
      <c r="AH104" s="1"/>
    </row>
    <row r="105" spans="1:34" ht="15" customHeight="1" hidden="1">
      <c r="A105" s="1"/>
      <c r="B105" s="36"/>
      <c r="C105" s="36"/>
      <c r="D105" s="36"/>
      <c r="E105" s="1"/>
      <c r="F105" s="1"/>
      <c r="G105" s="40"/>
      <c r="H105" s="36" t="e">
        <f t="shared" si="15"/>
        <v>#REF!</v>
      </c>
      <c r="I105" s="36"/>
      <c r="J105" s="36"/>
      <c r="K105" s="36"/>
      <c r="L105" s="1"/>
      <c r="M105" s="1"/>
      <c r="N105" s="40"/>
      <c r="O105" s="36" t="e">
        <f t="shared" si="16"/>
        <v>#REF!</v>
      </c>
      <c r="P105" s="36"/>
      <c r="Q105" s="36"/>
      <c r="R105" s="36"/>
      <c r="S105" s="1"/>
      <c r="T105" s="1"/>
      <c r="U105" s="40"/>
      <c r="V105" s="36" t="e">
        <f t="shared" si="17"/>
        <v>#REF!</v>
      </c>
      <c r="W105" s="36"/>
      <c r="X105" s="36"/>
      <c r="Y105" s="36"/>
      <c r="Z105" s="41"/>
      <c r="AA105" s="41"/>
      <c r="AB105" s="41"/>
      <c r="AC105" s="41"/>
      <c r="AD105" s="41"/>
      <c r="AE105" s="41"/>
      <c r="AF105" s="41"/>
      <c r="AG105" s="1"/>
      <c r="AH105" s="1"/>
    </row>
    <row r="106" spans="1:34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26.25" customHeight="1" hidden="1">
      <c r="A110" s="1"/>
      <c r="B110" s="1"/>
      <c r="C110" s="1"/>
      <c r="D110" s="1">
        <v>1</v>
      </c>
      <c r="E110" s="1">
        <v>2</v>
      </c>
      <c r="F110" s="1">
        <v>3</v>
      </c>
      <c r="G110" s="1">
        <v>4</v>
      </c>
      <c r="H110" s="1">
        <v>5</v>
      </c>
      <c r="I110" s="1">
        <v>6</v>
      </c>
      <c r="J110" s="1">
        <v>7</v>
      </c>
      <c r="K110" s="1">
        <v>8</v>
      </c>
      <c r="L110" s="1">
        <v>9</v>
      </c>
      <c r="M110" s="1">
        <v>10</v>
      </c>
      <c r="N110" s="1">
        <v>11</v>
      </c>
      <c r="O110" s="1">
        <v>12</v>
      </c>
      <c r="P110" s="1"/>
      <c r="Q110" s="1"/>
      <c r="R110" s="1">
        <v>1</v>
      </c>
      <c r="S110" s="1">
        <v>2</v>
      </c>
      <c r="T110" s="1">
        <v>3</v>
      </c>
      <c r="U110" s="1">
        <v>4</v>
      </c>
      <c r="V110" s="1">
        <v>5</v>
      </c>
      <c r="W110" s="1"/>
      <c r="X110" s="1"/>
      <c r="Y110" s="1">
        <v>1</v>
      </c>
      <c r="Z110" s="37">
        <v>6</v>
      </c>
      <c r="AA110" s="37">
        <v>7</v>
      </c>
      <c r="AB110" s="37">
        <v>8</v>
      </c>
      <c r="AC110" s="37">
        <v>9</v>
      </c>
      <c r="AD110" s="37">
        <v>10</v>
      </c>
      <c r="AE110" s="37">
        <v>11</v>
      </c>
      <c r="AF110" s="37">
        <v>12</v>
      </c>
      <c r="AG110" s="37"/>
      <c r="AH110" s="1"/>
    </row>
    <row r="111" spans="1:34" ht="13.5" customHeight="1" hidden="1">
      <c r="A111" s="1"/>
      <c r="B111" s="1"/>
      <c r="C111" s="1"/>
      <c r="D111" s="1" t="s">
        <v>12</v>
      </c>
      <c r="E111" s="1" t="s">
        <v>13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" t="s">
        <v>21</v>
      </c>
      <c r="N111" s="1" t="s">
        <v>22</v>
      </c>
      <c r="O111" s="1" t="s">
        <v>23</v>
      </c>
      <c r="P111" s="1"/>
      <c r="Q111" s="1"/>
      <c r="R111" s="1" t="s">
        <v>12</v>
      </c>
      <c r="S111" s="1" t="s">
        <v>13</v>
      </c>
      <c r="T111" s="1" t="s">
        <v>14</v>
      </c>
      <c r="U111" s="1" t="s">
        <v>15</v>
      </c>
      <c r="V111" s="1" t="s">
        <v>16</v>
      </c>
      <c r="W111" s="1"/>
      <c r="X111" s="1"/>
      <c r="Y111" s="1" t="s">
        <v>12</v>
      </c>
      <c r="Z111" s="37" t="s">
        <v>24</v>
      </c>
      <c r="AA111" s="37" t="s">
        <v>25</v>
      </c>
      <c r="AB111" s="37" t="s">
        <v>26</v>
      </c>
      <c r="AC111" s="37" t="s">
        <v>27</v>
      </c>
      <c r="AD111" s="37" t="s">
        <v>28</v>
      </c>
      <c r="AE111" s="37" t="s">
        <v>29</v>
      </c>
      <c r="AF111" s="37" t="s">
        <v>30</v>
      </c>
      <c r="AG111" s="37"/>
      <c r="AH111" s="1"/>
    </row>
    <row r="112" spans="1:34" ht="13.5" customHeight="1">
      <c r="A112" s="1"/>
      <c r="B112" s="1"/>
      <c r="C112" s="1"/>
      <c r="D112" s="42">
        <f ca="1">TODAY()+(7-WEEKDAY(TODAY()))</f>
        <v>45255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</sheetData>
  <sheetProtection password="CEA2" sheet="1"/>
  <mergeCells count="119">
    <mergeCell ref="IP91:IU91"/>
    <mergeCell ref="A92:B92"/>
    <mergeCell ref="A93:B93"/>
    <mergeCell ref="HF91:HK91"/>
    <mergeCell ref="HL91:HQ91"/>
    <mergeCell ref="HR91:HW91"/>
    <mergeCell ref="HX91:IC91"/>
    <mergeCell ref="ID91:II91"/>
    <mergeCell ref="IJ91:IO91"/>
    <mergeCell ref="FV91:GA91"/>
    <mergeCell ref="GB91:GG91"/>
    <mergeCell ref="GH91:GM91"/>
    <mergeCell ref="GN91:GS91"/>
    <mergeCell ref="GT91:GY91"/>
    <mergeCell ref="GZ91:HE91"/>
    <mergeCell ref="EL91:EQ91"/>
    <mergeCell ref="ER91:EW91"/>
    <mergeCell ref="EX91:FC91"/>
    <mergeCell ref="FD91:FI91"/>
    <mergeCell ref="FJ91:FO91"/>
    <mergeCell ref="FP91:FU91"/>
    <mergeCell ref="DB91:DG91"/>
    <mergeCell ref="DH91:DM91"/>
    <mergeCell ref="DN91:DS91"/>
    <mergeCell ref="DT91:DY91"/>
    <mergeCell ref="DZ91:EE91"/>
    <mergeCell ref="EF91:EK91"/>
    <mergeCell ref="BR91:BW91"/>
    <mergeCell ref="BX91:CC91"/>
    <mergeCell ref="CD91:CI91"/>
    <mergeCell ref="CJ91:CO91"/>
    <mergeCell ref="CP91:CU91"/>
    <mergeCell ref="CV91:DA91"/>
    <mergeCell ref="AH91:AM91"/>
    <mergeCell ref="AN91:AS91"/>
    <mergeCell ref="AT91:AY91"/>
    <mergeCell ref="AZ91:BE91"/>
    <mergeCell ref="BF91:BK91"/>
    <mergeCell ref="BL91:BQ91"/>
    <mergeCell ref="C91:C93"/>
    <mergeCell ref="D91:I91"/>
    <mergeCell ref="J91:O91"/>
    <mergeCell ref="P91:U91"/>
    <mergeCell ref="V91:AA91"/>
    <mergeCell ref="AB91:AG91"/>
    <mergeCell ref="Z2:AF2"/>
    <mergeCell ref="B3:C3"/>
    <mergeCell ref="I3:J3"/>
    <mergeCell ref="P3:Q3"/>
    <mergeCell ref="W3:X3"/>
    <mergeCell ref="B6:B8"/>
    <mergeCell ref="C6:C8"/>
    <mergeCell ref="I6:I8"/>
    <mergeCell ref="J6:J8"/>
    <mergeCell ref="P6:P8"/>
    <mergeCell ref="Q6:Q8"/>
    <mergeCell ref="W6:W8"/>
    <mergeCell ref="X6:X8"/>
    <mergeCell ref="B11:B13"/>
    <mergeCell ref="C11:C13"/>
    <mergeCell ref="I11:I13"/>
    <mergeCell ref="J11:J13"/>
    <mergeCell ref="P11:P13"/>
    <mergeCell ref="Q11:Q13"/>
    <mergeCell ref="W11:W13"/>
    <mergeCell ref="X11:X13"/>
    <mergeCell ref="B16:B18"/>
    <mergeCell ref="C16:C18"/>
    <mergeCell ref="I16:I18"/>
    <mergeCell ref="J16:J18"/>
    <mergeCell ref="P16:P18"/>
    <mergeCell ref="Q16:Q18"/>
    <mergeCell ref="W16:W18"/>
    <mergeCell ref="X16:X18"/>
    <mergeCell ref="B21:B23"/>
    <mergeCell ref="C21:C23"/>
    <mergeCell ref="I21:I23"/>
    <mergeCell ref="J21:J23"/>
    <mergeCell ref="P21:P23"/>
    <mergeCell ref="Q21:Q23"/>
    <mergeCell ref="W21:W23"/>
    <mergeCell ref="C31:C33"/>
    <mergeCell ref="I31:I33"/>
    <mergeCell ref="J31:J33"/>
    <mergeCell ref="P31:P33"/>
    <mergeCell ref="X21:X23"/>
    <mergeCell ref="Z27:AF27"/>
    <mergeCell ref="B28:C28"/>
    <mergeCell ref="I28:J28"/>
    <mergeCell ref="P28:Q28"/>
    <mergeCell ref="W28:X28"/>
    <mergeCell ref="Q31:Q33"/>
    <mergeCell ref="W31:W33"/>
    <mergeCell ref="X31:X33"/>
    <mergeCell ref="B31:B33"/>
    <mergeCell ref="B36:B38"/>
    <mergeCell ref="C36:C38"/>
    <mergeCell ref="I36:I38"/>
    <mergeCell ref="J36:J38"/>
    <mergeCell ref="P36:P38"/>
    <mergeCell ref="Q36:Q38"/>
    <mergeCell ref="W36:W38"/>
    <mergeCell ref="X36:X38"/>
    <mergeCell ref="B41:B43"/>
    <mergeCell ref="C41:C43"/>
    <mergeCell ref="I41:I43"/>
    <mergeCell ref="J41:J43"/>
    <mergeCell ref="P41:P43"/>
    <mergeCell ref="Q41:Q43"/>
    <mergeCell ref="W41:W43"/>
    <mergeCell ref="X41:X43"/>
    <mergeCell ref="W46:W48"/>
    <mergeCell ref="X46:X48"/>
    <mergeCell ref="B46:B48"/>
    <mergeCell ref="C46:C48"/>
    <mergeCell ref="I46:I48"/>
    <mergeCell ref="J46:J48"/>
    <mergeCell ref="P46:P48"/>
    <mergeCell ref="Q46:Q48"/>
  </mergeCells>
  <conditionalFormatting sqref="H25:Y26 H5:J8 L5:Y8 H10:J13 H9 H15:J18 H14 H20:J23 H19 H24 J24 L10:Y13 L9:O9 R9:V9 L15:Y18 L14:O14 R14:V14 L20:Y23 L19:O19 R19:V19 L24:O24 Q24:V24 Y9 Y14 Y19 X24:Y24 H35:Y38 H34 H39:I39 K34:O34 K39:O39 H40:Y43 H99:Y105 H28:Y33 H27 J27:O27 Q27:V27 X27:Y27 H45:Y48 H44:I44 K44:P44 R34:V34 R39:V39 H50:Y90 H49:O49 Q49:V49 R44:V44 Y34 Y39 Y44 X49:Y49">
    <cfRule type="expression" priority="110" dxfId="172">
      <formula>AND(NOT($G5=""),($G5&lt;TODAY()))</formula>
    </cfRule>
  </conditionalFormatting>
  <conditionalFormatting sqref="U5:U90 U99:U105 N5:N90 N99:N105 G5:G90 G99:G105">
    <cfRule type="expression" priority="111" dxfId="172">
      <formula>AND(NOT(G5=""),(G5&lt;TODAY()))</formula>
    </cfRule>
  </conditionalFormatting>
  <conditionalFormatting sqref="U5:U90 U99:U105 N5:N90 N99:N105 G5:G90 G99:G105">
    <cfRule type="expression" priority="112" dxfId="173">
      <formula>AND((G5-TODAY())&gt;=31,(G5-TODAY())&lt;121)</formula>
    </cfRule>
  </conditionalFormatting>
  <conditionalFormatting sqref="U5:U90 U99:U105 N5:N90 N99:N105 G5:G90 G99:G105">
    <cfRule type="expression" priority="113" dxfId="174">
      <formula>AND((G5-TODAY())&gt;=0,(G5-TODAY())&lt;=31)</formula>
    </cfRule>
  </conditionalFormatting>
  <conditionalFormatting sqref="AB2:AF2">
    <cfRule type="expression" priority="117" dxfId="175">
      <formula>AND(TODAY()&gt;=AB3,TODAY()&lt;AI3)</formula>
    </cfRule>
  </conditionalFormatting>
  <conditionalFormatting sqref="B5">
    <cfRule type="expression" priority="118" dxfId="172">
      <formula>AND(NOT(Z$3=""),(Z$3&lt;TODAY()))</formula>
    </cfRule>
  </conditionalFormatting>
  <conditionalFormatting sqref="B5">
    <cfRule type="expression" priority="119" dxfId="173">
      <formula>AND((Z$3-TODAY())&gt;=7,(Z$3-TODAY())&lt;14)</formula>
    </cfRule>
  </conditionalFormatting>
  <conditionalFormatting sqref="B5">
    <cfRule type="expression" priority="120" dxfId="174">
      <formula>AND((Z$3-TODAY())&gt;0,(Z$3-TODAY())&lt;=6)</formula>
    </cfRule>
  </conditionalFormatting>
  <conditionalFormatting sqref="C5 B20 I20">
    <cfRule type="expression" priority="121" dxfId="172">
      <formula>AND(NOT(AD$3=""),(AD$3&lt;TODAY()))</formula>
    </cfRule>
  </conditionalFormatting>
  <conditionalFormatting sqref="C5 B20 I20">
    <cfRule type="expression" priority="122" dxfId="173">
      <formula>AND((AD$3-TODAY())&gt;=7,(AD$3-TODAY())&lt;14)</formula>
    </cfRule>
  </conditionalFormatting>
  <conditionalFormatting sqref="C5 B20 I20">
    <cfRule type="expression" priority="123" dxfId="174">
      <formula>AND((AD$3-TODAY())&gt;0,(AD$3-TODAY())&lt;=6)</formula>
    </cfRule>
  </conditionalFormatting>
  <conditionalFormatting sqref="B10">
    <cfRule type="expression" priority="124" dxfId="172">
      <formula>AND(NOT(AA$3=""),(AA$3&lt;TODAY()))</formula>
    </cfRule>
  </conditionalFormatting>
  <conditionalFormatting sqref="B10">
    <cfRule type="expression" priority="125" dxfId="173">
      <formula>AND((AA$3-TODAY())&gt;=7,(AA$3-TODAY())&lt;14)</formula>
    </cfRule>
  </conditionalFormatting>
  <conditionalFormatting sqref="B10">
    <cfRule type="expression" priority="126" dxfId="174">
      <formula>AND((AA$3-TODAY())&gt;0,(AA$3-TODAY())&lt;=6)</formula>
    </cfRule>
  </conditionalFormatting>
  <conditionalFormatting sqref="B15">
    <cfRule type="expression" priority="127" dxfId="172">
      <formula>AND(NOT(AB$3=""),(AB$3&lt;TODAY()))</formula>
    </cfRule>
  </conditionalFormatting>
  <conditionalFormatting sqref="B15">
    <cfRule type="expression" priority="128" dxfId="173">
      <formula>AND((AB$3-TODAY())&gt;=7,(AB$3-TODAY())&lt;14)</formula>
    </cfRule>
  </conditionalFormatting>
  <conditionalFormatting sqref="B15">
    <cfRule type="expression" priority="129" dxfId="174">
      <formula>AND((AB$3-TODAY())&gt;0,(AB$3-TODAY())&lt;=6)</formula>
    </cfRule>
  </conditionalFormatting>
  <conditionalFormatting sqref="C10">
    <cfRule type="expression" priority="130" dxfId="172">
      <formula>AND(NOT(AE3=""),(AE3&lt;TODAY()))</formula>
    </cfRule>
  </conditionalFormatting>
  <conditionalFormatting sqref="C10">
    <cfRule type="expression" priority="131" dxfId="173">
      <formula>AND((AE3-TODAY())&gt;=7,(AE3-TODAY())&lt;14)</formula>
    </cfRule>
  </conditionalFormatting>
  <conditionalFormatting sqref="C10">
    <cfRule type="expression" priority="132" dxfId="174">
      <formula>AND((AE3-TODAY())&gt;0,(AE3-TODAY())&lt;=6)</formula>
    </cfRule>
  </conditionalFormatting>
  <conditionalFormatting sqref="C15">
    <cfRule type="expression" priority="133" dxfId="172">
      <formula>AND(NOT(AF3=""),(AF3&lt;TODAY()))</formula>
    </cfRule>
  </conditionalFormatting>
  <conditionalFormatting sqref="C15">
    <cfRule type="expression" priority="134" dxfId="173">
      <formula>AND((AF3-TODAY())&gt;=7,(AF3-TODAY())&lt;14)</formula>
    </cfRule>
  </conditionalFormatting>
  <conditionalFormatting sqref="C15">
    <cfRule type="expression" priority="135" dxfId="174">
      <formula>AND((AF3-TODAY())&gt;0,(AF3-TODAY())&lt;=6)</formula>
    </cfRule>
  </conditionalFormatting>
  <conditionalFormatting sqref="Z71:AF80 Z101:AF105">
    <cfRule type="expression" priority="136" dxfId="176">
      <formula>AND(Z$4&gt;$AB81,Z$4&lt;$G71)</formula>
    </cfRule>
  </conditionalFormatting>
  <conditionalFormatting sqref="AC3">
    <cfRule type="expression" priority="144" dxfId="177">
      <formula>AC3=C1</formula>
    </cfRule>
  </conditionalFormatting>
  <conditionalFormatting sqref="AD3">
    <cfRule type="expression" priority="150" dxfId="177">
      <formula>AD3=C1</formula>
    </cfRule>
  </conditionalFormatting>
  <conditionalFormatting sqref="I5">
    <cfRule type="expression" priority="166" dxfId="172">
      <formula>AND(NOT(AG$3=""),(AG$3&lt;TODAY()))</formula>
    </cfRule>
  </conditionalFormatting>
  <conditionalFormatting sqref="I5">
    <cfRule type="expression" priority="167" dxfId="173">
      <formula>AND((AG$3-TODAY())&gt;=7,(AG$3-TODAY())&lt;14)</formula>
    </cfRule>
  </conditionalFormatting>
  <conditionalFormatting sqref="I5">
    <cfRule type="expression" priority="168" dxfId="174">
      <formula>AND((AG$3-TODAY())&gt;0,(AG$3-TODAY())&lt;=6)</formula>
    </cfRule>
  </conditionalFormatting>
  <conditionalFormatting sqref="J5 L5:Y5">
    <cfRule type="expression" priority="169" dxfId="172">
      <formula>AND(NOT(AK$3=""),(AK$3&lt;TODAY()))</formula>
    </cfRule>
  </conditionalFormatting>
  <conditionalFormatting sqref="J5 L5:Y5">
    <cfRule type="expression" priority="170" dxfId="173">
      <formula>AND((AK$3-TODAY())&gt;=7,(AK$3-TODAY())&lt;14)</formula>
    </cfRule>
  </conditionalFormatting>
  <conditionalFormatting sqref="J5 L5:Y5">
    <cfRule type="expression" priority="171" dxfId="174">
      <formula>AND((AK$3-TODAY())&gt;0,(AK$3-TODAY())&lt;=6)</formula>
    </cfRule>
  </conditionalFormatting>
  <conditionalFormatting sqref="I10">
    <cfRule type="expression" priority="172" dxfId="172">
      <formula>AND(NOT(AH$3=""),(AH$3&lt;TODAY()))</formula>
    </cfRule>
  </conditionalFormatting>
  <conditionalFormatting sqref="I10">
    <cfRule type="expression" priority="173" dxfId="173">
      <formula>AND((AH$3-TODAY())&gt;=7,(AH$3-TODAY())&lt;14)</formula>
    </cfRule>
  </conditionalFormatting>
  <conditionalFormatting sqref="I10">
    <cfRule type="expression" priority="174" dxfId="174">
      <formula>AND((AH$3-TODAY())&gt;0,(AH$3-TODAY())&lt;=6)</formula>
    </cfRule>
  </conditionalFormatting>
  <conditionalFormatting sqref="I15">
    <cfRule type="expression" priority="175" dxfId="172">
      <formula>AND(NOT(AI$3=""),(AI$3&lt;TODAY()))</formula>
    </cfRule>
  </conditionalFormatting>
  <conditionalFormatting sqref="I15">
    <cfRule type="expression" priority="176" dxfId="173">
      <formula>AND((AI$3-TODAY())&gt;=7,(AI$3-TODAY())&lt;14)</formula>
    </cfRule>
  </conditionalFormatting>
  <conditionalFormatting sqref="I15">
    <cfRule type="expression" priority="177" dxfId="174">
      <formula>AND((AI$3-TODAY())&gt;0,(AI$3-TODAY())&lt;=6)</formula>
    </cfRule>
  </conditionalFormatting>
  <conditionalFormatting sqref="J10 L10:Y10">
    <cfRule type="expression" priority="178" dxfId="172">
      <formula>AND(NOT(AL3=""),(AL3&lt;TODAY()))</formula>
    </cfRule>
  </conditionalFormatting>
  <conditionalFormatting sqref="J10 L10:Y10">
    <cfRule type="expression" priority="179" dxfId="173">
      <formula>AND((AL3-TODAY())&gt;=7,(AL3-TODAY())&lt;14)</formula>
    </cfRule>
  </conditionalFormatting>
  <conditionalFormatting sqref="J10 L10:Y10">
    <cfRule type="expression" priority="180" dxfId="174">
      <formula>AND((AL3-TODAY())&gt;0,(AL3-TODAY())&lt;=6)</formula>
    </cfRule>
  </conditionalFormatting>
  <conditionalFormatting sqref="J15 L15:Y15">
    <cfRule type="expression" priority="181" dxfId="172">
      <formula>AND(NOT(AM3=""),(AM3&lt;TODAY()))</formula>
    </cfRule>
  </conditionalFormatting>
  <conditionalFormatting sqref="J15 L15:Y15">
    <cfRule type="expression" priority="182" dxfId="173">
      <formula>AND((AM3-TODAY())&gt;=7,(AM3-TODAY())&lt;14)</formula>
    </cfRule>
  </conditionalFormatting>
  <conditionalFormatting sqref="J15 L15:Y15">
    <cfRule type="expression" priority="183" dxfId="174">
      <formula>AND((AM3-TODAY())&gt;0,(AM3-TODAY())&lt;=6)</formula>
    </cfRule>
  </conditionalFormatting>
  <conditionalFormatting sqref="P20">
    <cfRule type="expression" priority="190" dxfId="172">
      <formula>AND(NOT(AQ$3=""),(AQ$3&lt;TODAY()))</formula>
    </cfRule>
  </conditionalFormatting>
  <conditionalFormatting sqref="P20">
    <cfRule type="expression" priority="191" dxfId="173">
      <formula>AND((AQ$3-TODAY())&gt;=7,(AQ$3-TODAY())&lt;14)</formula>
    </cfRule>
  </conditionalFormatting>
  <conditionalFormatting sqref="P20">
    <cfRule type="expression" priority="192" dxfId="174">
      <formula>AND((AQ$3-TODAY())&gt;0,(AQ$3-TODAY())&lt;=6)</formula>
    </cfRule>
  </conditionalFormatting>
  <conditionalFormatting sqref="P5">
    <cfRule type="expression" priority="193" dxfId="172">
      <formula>AND(NOT(AN$3=""),(AN$3&lt;TODAY()))</formula>
    </cfRule>
  </conditionalFormatting>
  <conditionalFormatting sqref="P5">
    <cfRule type="expression" priority="194" dxfId="173">
      <formula>AND((AN$3-TODAY())&gt;=7,(AN$3-TODAY())&lt;14)</formula>
    </cfRule>
  </conditionalFormatting>
  <conditionalFormatting sqref="P5">
    <cfRule type="expression" priority="195" dxfId="174">
      <formula>AND((AN$3-TODAY())&gt;0,(AN$3-TODAY())&lt;=6)</formula>
    </cfRule>
  </conditionalFormatting>
  <conditionalFormatting sqref="P10">
    <cfRule type="expression" priority="196" dxfId="172">
      <formula>AND(NOT(AO$3=""),(AO$3&lt;TODAY()))</formula>
    </cfRule>
  </conditionalFormatting>
  <conditionalFormatting sqref="P10">
    <cfRule type="expression" priority="197" dxfId="173">
      <formula>AND((AO$3-TODAY())&gt;=7,(AO$3-TODAY())&lt;14)</formula>
    </cfRule>
  </conditionalFormatting>
  <conditionalFormatting sqref="P10">
    <cfRule type="expression" priority="198" dxfId="174">
      <formula>AND((AO$3-TODAY())&gt;0,(AO$3-TODAY())&lt;=6)</formula>
    </cfRule>
  </conditionalFormatting>
  <conditionalFormatting sqref="P15">
    <cfRule type="expression" priority="199" dxfId="172">
      <formula>AND(NOT(AP$3=""),(AP$3&lt;TODAY()))</formula>
    </cfRule>
  </conditionalFormatting>
  <conditionalFormatting sqref="P15">
    <cfRule type="expression" priority="200" dxfId="173">
      <formula>AND((AP$3-TODAY())&gt;=7,(AP$3-TODAY())&lt;14)</formula>
    </cfRule>
  </conditionalFormatting>
  <conditionalFormatting sqref="P15">
    <cfRule type="expression" priority="201" dxfId="174">
      <formula>AND((AP$3-TODAY())&gt;0,(AP$3-TODAY())&lt;=6)</formula>
    </cfRule>
  </conditionalFormatting>
  <conditionalFormatting sqref="R10 R5">
    <cfRule type="expression" priority="205" dxfId="172">
      <formula>AND(NOT(R10=""),(R10&lt;TODAY()))</formula>
    </cfRule>
  </conditionalFormatting>
  <conditionalFormatting sqref="R10 R5">
    <cfRule type="expression" priority="206" dxfId="173">
      <formula>AND((R10-TODAY())&gt;=31,(R10-TODAY())&lt;121)</formula>
    </cfRule>
  </conditionalFormatting>
  <conditionalFormatting sqref="R10 R5">
    <cfRule type="expression" priority="207" dxfId="174">
      <formula>AND((R10-TODAY())&gt;0,(R10-TODAY())&lt;=31)</formula>
    </cfRule>
  </conditionalFormatting>
  <conditionalFormatting sqref="W20">
    <cfRule type="expression" priority="208" dxfId="172">
      <formula>AND(NOT(AX$3=""),(AX$3&lt;TODAY()))</formula>
    </cfRule>
  </conditionalFormatting>
  <conditionalFormatting sqref="W20">
    <cfRule type="expression" priority="209" dxfId="173">
      <formula>AND((AX$3-TODAY())&gt;=7,(AX$3-TODAY())&lt;14)</formula>
    </cfRule>
  </conditionalFormatting>
  <conditionalFormatting sqref="W20">
    <cfRule type="expression" priority="210" dxfId="174">
      <formula>AND((AX$3-TODAY())&gt;0,(AX$3-TODAY())&lt;=6)</formula>
    </cfRule>
  </conditionalFormatting>
  <conditionalFormatting sqref="W5">
    <cfRule type="expression" priority="211" dxfId="172">
      <formula>AND(NOT(AU$3=""),(AU$3&lt;TODAY()))</formula>
    </cfRule>
  </conditionalFormatting>
  <conditionalFormatting sqref="W5">
    <cfRule type="expression" priority="212" dxfId="173">
      <formula>AND((AU$3-TODAY())&gt;=7,(AU$3-TODAY())&lt;14)</formula>
    </cfRule>
  </conditionalFormatting>
  <conditionalFormatting sqref="W5">
    <cfRule type="expression" priority="213" dxfId="174">
      <formula>AND((AU$3-TODAY())&gt;0,(AU$3-TODAY())&lt;=6)</formula>
    </cfRule>
  </conditionalFormatting>
  <conditionalFormatting sqref="W10">
    <cfRule type="expression" priority="214" dxfId="172">
      <formula>AND(NOT(AV$3=""),(AV$3&lt;TODAY()))</formula>
    </cfRule>
  </conditionalFormatting>
  <conditionalFormatting sqref="W10">
    <cfRule type="expression" priority="215" dxfId="173">
      <formula>AND((AV$3-TODAY())&gt;=7,(AV$3-TODAY())&lt;14)</formula>
    </cfRule>
  </conditionalFormatting>
  <conditionalFormatting sqref="W10">
    <cfRule type="expression" priority="216" dxfId="174">
      <formula>AND((AV$3-TODAY())&gt;0,(AV$3-TODAY())&lt;=6)</formula>
    </cfRule>
  </conditionalFormatting>
  <conditionalFormatting sqref="W15">
    <cfRule type="expression" priority="217" dxfId="172">
      <formula>AND(NOT(AW$3=""),(AW$3&lt;TODAY()))</formula>
    </cfRule>
  </conditionalFormatting>
  <conditionalFormatting sqref="W15">
    <cfRule type="expression" priority="218" dxfId="173">
      <formula>AND((AW$3-TODAY())&gt;=7,(AW$3-TODAY())&lt;14)</formula>
    </cfRule>
  </conditionalFormatting>
  <conditionalFormatting sqref="W15">
    <cfRule type="expression" priority="219" dxfId="174">
      <formula>AND((AW$3-TODAY())&gt;0,(AW$3-TODAY())&lt;=6)</formula>
    </cfRule>
  </conditionalFormatting>
  <conditionalFormatting sqref="Y10 Y5">
    <cfRule type="expression" priority="220" dxfId="172">
      <formula>AND(NOT(Y10=""),(Y10&lt;TODAY()))</formula>
    </cfRule>
  </conditionalFormatting>
  <conditionalFormatting sqref="Y10 Y5">
    <cfRule type="expression" priority="221" dxfId="173">
      <formula>AND((Y10-TODAY())&gt;=31,(Y10-TODAY())&lt;121)</formula>
    </cfRule>
  </conditionalFormatting>
  <conditionalFormatting sqref="Y10 Y5">
    <cfRule type="expression" priority="222" dxfId="174">
      <formula>AND((Y10-TODAY())&gt;0,(Y10-TODAY())&lt;=31)</formula>
    </cfRule>
  </conditionalFormatting>
  <conditionalFormatting sqref="D35 D30">
    <cfRule type="expression" priority="227" dxfId="172">
      <formula>AND(NOT(D35=""),(D35&lt;TODAY()))</formula>
    </cfRule>
  </conditionalFormatting>
  <conditionalFormatting sqref="D35 D30">
    <cfRule type="expression" priority="228" dxfId="173">
      <formula>AND((D35-TODAY())&gt;=31,(D35-TODAY())&lt;121)</formula>
    </cfRule>
  </conditionalFormatting>
  <conditionalFormatting sqref="D35 D30">
    <cfRule type="expression" priority="229" dxfId="174">
      <formula>AND((D35-TODAY())&gt;0,(D35-TODAY())&lt;=31)</formula>
    </cfRule>
  </conditionalFormatting>
  <conditionalFormatting sqref="AB27:AF27">
    <cfRule type="expression" priority="230" dxfId="175">
      <formula>AND(TODAY()&gt;=AB28,TODAY()&lt;AI28)</formula>
    </cfRule>
  </conditionalFormatting>
  <conditionalFormatting sqref="B30">
    <cfRule type="expression" priority="231" dxfId="172">
      <formula>AND(NOT(Z$3=""),(Z$3&lt;TODAY()))</formula>
    </cfRule>
  </conditionalFormatting>
  <conditionalFormatting sqref="B30">
    <cfRule type="expression" priority="232" dxfId="173">
      <formula>AND((Z$3-TODAY())&gt;=7,(Z$3-TODAY())&lt;14)</formula>
    </cfRule>
  </conditionalFormatting>
  <conditionalFormatting sqref="B30">
    <cfRule type="expression" priority="233" dxfId="174">
      <formula>AND((Z$3-TODAY())&gt;0,(Z$3-TODAY())&lt;=6)</formula>
    </cfRule>
  </conditionalFormatting>
  <conditionalFormatting sqref="C30 B45 I45">
    <cfRule type="expression" priority="234" dxfId="172">
      <formula>AND(NOT(AD$3=""),(AD$3&lt;TODAY()))</formula>
    </cfRule>
  </conditionalFormatting>
  <conditionalFormatting sqref="C30 B45 I45">
    <cfRule type="expression" priority="235" dxfId="173">
      <formula>AND((AD$3-TODAY())&gt;=7,(AD$3-TODAY())&lt;14)</formula>
    </cfRule>
  </conditionalFormatting>
  <conditionalFormatting sqref="C30 B45 I45">
    <cfRule type="expression" priority="236" dxfId="174">
      <formula>AND((AD$3-TODAY())&gt;0,(AD$3-TODAY())&lt;=6)</formula>
    </cfRule>
  </conditionalFormatting>
  <conditionalFormatting sqref="B35">
    <cfRule type="expression" priority="237" dxfId="172">
      <formula>AND(NOT(AA$3=""),(AA$3&lt;TODAY()))</formula>
    </cfRule>
  </conditionalFormatting>
  <conditionalFormatting sqref="B35">
    <cfRule type="expression" priority="238" dxfId="173">
      <formula>AND((AA$3-TODAY())&gt;=7,(AA$3-TODAY())&lt;14)</formula>
    </cfRule>
  </conditionalFormatting>
  <conditionalFormatting sqref="B35">
    <cfRule type="expression" priority="239" dxfId="174">
      <formula>AND((AA$3-TODAY())&gt;0,(AA$3-TODAY())&lt;=6)</formula>
    </cfRule>
  </conditionalFormatting>
  <conditionalFormatting sqref="B40">
    <cfRule type="expression" priority="240" dxfId="172">
      <formula>AND(NOT(AB$3=""),(AB$3&lt;TODAY()))</formula>
    </cfRule>
  </conditionalFormatting>
  <conditionalFormatting sqref="B40">
    <cfRule type="expression" priority="241" dxfId="173">
      <formula>AND((AB$3-TODAY())&gt;=7,(AB$3-TODAY())&lt;14)</formula>
    </cfRule>
  </conditionalFormatting>
  <conditionalFormatting sqref="B40">
    <cfRule type="expression" priority="242" dxfId="174">
      <formula>AND((AB$3-TODAY())&gt;0,(AB$3-TODAY())&lt;=6)</formula>
    </cfRule>
  </conditionalFormatting>
  <conditionalFormatting sqref="C35">
    <cfRule type="expression" priority="243" dxfId="172">
      <formula>AND(NOT(AE28=""),(AE28&lt;TODAY()))</formula>
    </cfRule>
  </conditionalFormatting>
  <conditionalFormatting sqref="C35">
    <cfRule type="expression" priority="244" dxfId="173">
      <formula>AND((AE28-TODAY())&gt;=7,(AE28-TODAY())&lt;14)</formula>
    </cfRule>
  </conditionalFormatting>
  <conditionalFormatting sqref="C35">
    <cfRule type="expression" priority="245" dxfId="174">
      <formula>AND((AE28-TODAY())&gt;0,(AE28-TODAY())&lt;=6)</formula>
    </cfRule>
  </conditionalFormatting>
  <conditionalFormatting sqref="C40">
    <cfRule type="expression" priority="246" dxfId="172">
      <formula>AND(NOT(AF28=""),(AF28&lt;TODAY()))</formula>
    </cfRule>
  </conditionalFormatting>
  <conditionalFormatting sqref="C40">
    <cfRule type="expression" priority="247" dxfId="173">
      <formula>AND((AF28-TODAY())&gt;=7,(AF28-TODAY())&lt;14)</formula>
    </cfRule>
  </conditionalFormatting>
  <conditionalFormatting sqref="C40">
    <cfRule type="expression" priority="248" dxfId="174">
      <formula>AND((AF28-TODAY())&gt;0,(AF28-TODAY())&lt;=6)</formula>
    </cfRule>
  </conditionalFormatting>
  <conditionalFormatting sqref="AC28">
    <cfRule type="expression" priority="254" dxfId="177">
      <formula>AC28=C26</formula>
    </cfRule>
  </conditionalFormatting>
  <conditionalFormatting sqref="AD28">
    <cfRule type="expression" priority="260" dxfId="177">
      <formula>AD28=C26</formula>
    </cfRule>
  </conditionalFormatting>
  <conditionalFormatting sqref="I30">
    <cfRule type="expression" priority="276" dxfId="172">
      <formula>AND(NOT(AG$3=""),(AG$3&lt;TODAY()))</formula>
    </cfRule>
  </conditionalFormatting>
  <conditionalFormatting sqref="I30">
    <cfRule type="expression" priority="277" dxfId="173">
      <formula>AND((AG$3-TODAY())&gt;=7,(AG$3-TODAY())&lt;14)</formula>
    </cfRule>
  </conditionalFormatting>
  <conditionalFormatting sqref="I30">
    <cfRule type="expression" priority="278" dxfId="174">
      <formula>AND((AG$3-TODAY())&gt;0,(AG$3-TODAY())&lt;=6)</formula>
    </cfRule>
  </conditionalFormatting>
  <conditionalFormatting sqref="J30:Y30">
    <cfRule type="expression" priority="279" dxfId="172">
      <formula>AND(NOT(AK$3=""),(AK$3&lt;TODAY()))</formula>
    </cfRule>
  </conditionalFormatting>
  <conditionalFormatting sqref="J30:Y30">
    <cfRule type="expression" priority="280" dxfId="173">
      <formula>AND((AK$3-TODAY())&gt;=7,(AK$3-TODAY())&lt;14)</formula>
    </cfRule>
  </conditionalFormatting>
  <conditionalFormatting sqref="J30:Y30">
    <cfRule type="expression" priority="281" dxfId="174">
      <formula>AND((AK$3-TODAY())&gt;0,(AK$3-TODAY())&lt;=6)</formula>
    </cfRule>
  </conditionalFormatting>
  <conditionalFormatting sqref="I35">
    <cfRule type="expression" priority="282" dxfId="172">
      <formula>AND(NOT(AH$3=""),(AH$3&lt;TODAY()))</formula>
    </cfRule>
  </conditionalFormatting>
  <conditionalFormatting sqref="I35">
    <cfRule type="expression" priority="283" dxfId="173">
      <formula>AND((AH$3-TODAY())&gt;=7,(AH$3-TODAY())&lt;14)</formula>
    </cfRule>
  </conditionalFormatting>
  <conditionalFormatting sqref="I35">
    <cfRule type="expression" priority="284" dxfId="174">
      <formula>AND((AH$3-TODAY())&gt;0,(AH$3-TODAY())&lt;=6)</formula>
    </cfRule>
  </conditionalFormatting>
  <conditionalFormatting sqref="I40">
    <cfRule type="expression" priority="285" dxfId="172">
      <formula>AND(NOT(AI$3=""),(AI$3&lt;TODAY()))</formula>
    </cfRule>
  </conditionalFormatting>
  <conditionalFormatting sqref="I40">
    <cfRule type="expression" priority="286" dxfId="173">
      <formula>AND((AI$3-TODAY())&gt;=7,(AI$3-TODAY())&lt;14)</formula>
    </cfRule>
  </conditionalFormatting>
  <conditionalFormatting sqref="I40">
    <cfRule type="expression" priority="287" dxfId="174">
      <formula>AND((AI$3-TODAY())&gt;0,(AI$3-TODAY())&lt;=6)</formula>
    </cfRule>
  </conditionalFormatting>
  <conditionalFormatting sqref="J35:Y35">
    <cfRule type="expression" priority="288" dxfId="172">
      <formula>AND(NOT(AL28=""),(AL28&lt;TODAY()))</formula>
    </cfRule>
  </conditionalFormatting>
  <conditionalFormatting sqref="J35:Y35">
    <cfRule type="expression" priority="289" dxfId="173">
      <formula>AND((AL28-TODAY())&gt;=7,(AL28-TODAY())&lt;14)</formula>
    </cfRule>
  </conditionalFormatting>
  <conditionalFormatting sqref="J35:Y35">
    <cfRule type="expression" priority="290" dxfId="174">
      <formula>AND((AL28-TODAY())&gt;0,(AL28-TODAY())&lt;=6)</formula>
    </cfRule>
  </conditionalFormatting>
  <conditionalFormatting sqref="J40:Y40">
    <cfRule type="expression" priority="291" dxfId="172">
      <formula>AND(NOT(AM28=""),(AM28&lt;TODAY()))</formula>
    </cfRule>
  </conditionalFormatting>
  <conditionalFormatting sqref="J40:Y40">
    <cfRule type="expression" priority="292" dxfId="173">
      <formula>AND((AM28-TODAY())&gt;=7,(AM28-TODAY())&lt;14)</formula>
    </cfRule>
  </conditionalFormatting>
  <conditionalFormatting sqref="J40:Y40">
    <cfRule type="expression" priority="293" dxfId="174">
      <formula>AND((AM28-TODAY())&gt;0,(AM28-TODAY())&lt;=6)</formula>
    </cfRule>
  </conditionalFormatting>
  <conditionalFormatting sqref="K35 K30">
    <cfRule type="expression" priority="294" dxfId="172">
      <formula>AND(NOT(K35=""),(K35&lt;TODAY()))</formula>
    </cfRule>
  </conditionalFormatting>
  <conditionalFormatting sqref="K35 K30">
    <cfRule type="expression" priority="295" dxfId="173">
      <formula>AND((K35-TODAY())&gt;=31,(K35-TODAY())&lt;121)</formula>
    </cfRule>
  </conditionalFormatting>
  <conditionalFormatting sqref="K35 K30">
    <cfRule type="expression" priority="296" dxfId="174">
      <formula>AND((K35-TODAY())&gt;0,(K35-TODAY())&lt;=31)</formula>
    </cfRule>
  </conditionalFormatting>
  <conditionalFormatting sqref="P45">
    <cfRule type="expression" priority="297" dxfId="172">
      <formula>AND(NOT(AQ$3=""),(AQ$3&lt;TODAY()))</formula>
    </cfRule>
  </conditionalFormatting>
  <conditionalFormatting sqref="P45">
    <cfRule type="expression" priority="298" dxfId="173">
      <formula>AND((AQ$3-TODAY())&gt;=7,(AQ$3-TODAY())&lt;14)</formula>
    </cfRule>
  </conditionalFormatting>
  <conditionalFormatting sqref="P45">
    <cfRule type="expression" priority="299" dxfId="174">
      <formula>AND((AQ$3-TODAY())&gt;0,(AQ$3-TODAY())&lt;=6)</formula>
    </cfRule>
  </conditionalFormatting>
  <conditionalFormatting sqref="P30">
    <cfRule type="expression" priority="300" dxfId="172">
      <formula>AND(NOT(AN$3=""),(AN$3&lt;TODAY()))</formula>
    </cfRule>
  </conditionalFormatting>
  <conditionalFormatting sqref="P30">
    <cfRule type="expression" priority="301" dxfId="173">
      <formula>AND((AN$3-TODAY())&gt;=7,(AN$3-TODAY())&lt;14)</formula>
    </cfRule>
  </conditionalFormatting>
  <conditionalFormatting sqref="P30">
    <cfRule type="expression" priority="302" dxfId="174">
      <formula>AND((AN$3-TODAY())&gt;0,(AN$3-TODAY())&lt;=6)</formula>
    </cfRule>
  </conditionalFormatting>
  <conditionalFormatting sqref="P35">
    <cfRule type="expression" priority="303" dxfId="172">
      <formula>AND(NOT(AO$3=""),(AO$3&lt;TODAY()))</formula>
    </cfRule>
  </conditionalFormatting>
  <conditionalFormatting sqref="P35">
    <cfRule type="expression" priority="304" dxfId="173">
      <formula>AND((AO$3-TODAY())&gt;=7,(AO$3-TODAY())&lt;14)</formula>
    </cfRule>
  </conditionalFormatting>
  <conditionalFormatting sqref="P35">
    <cfRule type="expression" priority="305" dxfId="174">
      <formula>AND((AO$3-TODAY())&gt;0,(AO$3-TODAY())&lt;=6)</formula>
    </cfRule>
  </conditionalFormatting>
  <conditionalFormatting sqref="P40">
    <cfRule type="expression" priority="306" dxfId="172">
      <formula>AND(NOT(AP$3=""),(AP$3&lt;TODAY()))</formula>
    </cfRule>
  </conditionalFormatting>
  <conditionalFormatting sqref="P40">
    <cfRule type="expression" priority="307" dxfId="173">
      <formula>AND((AP$3-TODAY())&gt;=7,(AP$3-TODAY())&lt;14)</formula>
    </cfRule>
  </conditionalFormatting>
  <conditionalFormatting sqref="P40">
    <cfRule type="expression" priority="308" dxfId="174">
      <formula>AND((AP$3-TODAY())&gt;0,(AP$3-TODAY())&lt;=6)</formula>
    </cfRule>
  </conditionalFormatting>
  <conditionalFormatting sqref="R35 R30">
    <cfRule type="expression" priority="309" dxfId="172">
      <formula>AND(NOT(R35=""),(R35&lt;TODAY()))</formula>
    </cfRule>
  </conditionalFormatting>
  <conditionalFormatting sqref="R35 R30">
    <cfRule type="expression" priority="310" dxfId="173">
      <formula>AND((R35-TODAY())&gt;=31,(R35-TODAY())&lt;121)</formula>
    </cfRule>
  </conditionalFormatting>
  <conditionalFormatting sqref="R35 R30">
    <cfRule type="expression" priority="311" dxfId="174">
      <formula>AND((R35-TODAY())&gt;0,(R35-TODAY())&lt;=31)</formula>
    </cfRule>
  </conditionalFormatting>
  <conditionalFormatting sqref="W45">
    <cfRule type="expression" priority="312" dxfId="172">
      <formula>AND(NOT(AX$3=""),(AX$3&lt;TODAY()))</formula>
    </cfRule>
  </conditionalFormatting>
  <conditionalFormatting sqref="W45">
    <cfRule type="expression" priority="313" dxfId="173">
      <formula>AND((AX$3-TODAY())&gt;=7,(AX$3-TODAY())&lt;14)</formula>
    </cfRule>
  </conditionalFormatting>
  <conditionalFormatting sqref="W45">
    <cfRule type="expression" priority="314" dxfId="174">
      <formula>AND((AX$3-TODAY())&gt;0,(AX$3-TODAY())&lt;=6)</formula>
    </cfRule>
  </conditionalFormatting>
  <conditionalFormatting sqref="W30">
    <cfRule type="expression" priority="315" dxfId="172">
      <formula>AND(NOT(AU$3=""),(AU$3&lt;TODAY()))</formula>
    </cfRule>
  </conditionalFormatting>
  <conditionalFormatting sqref="W30">
    <cfRule type="expression" priority="316" dxfId="173">
      <formula>AND((AU$3-TODAY())&gt;=7,(AU$3-TODAY())&lt;14)</formula>
    </cfRule>
  </conditionalFormatting>
  <conditionalFormatting sqref="W30">
    <cfRule type="expression" priority="317" dxfId="174">
      <formula>AND((AU$3-TODAY())&gt;0,(AU$3-TODAY())&lt;=6)</formula>
    </cfRule>
  </conditionalFormatting>
  <conditionalFormatting sqref="W35">
    <cfRule type="expression" priority="318" dxfId="172">
      <formula>AND(NOT(AV$3=""),(AV$3&lt;TODAY()))</formula>
    </cfRule>
  </conditionalFormatting>
  <conditionalFormatting sqref="W35">
    <cfRule type="expression" priority="319" dxfId="173">
      <formula>AND((AV$3-TODAY())&gt;=7,(AV$3-TODAY())&lt;14)</formula>
    </cfRule>
  </conditionalFormatting>
  <conditionalFormatting sqref="W35">
    <cfRule type="expression" priority="320" dxfId="174">
      <formula>AND((AV$3-TODAY())&gt;0,(AV$3-TODAY())&lt;=6)</formula>
    </cfRule>
  </conditionalFormatting>
  <conditionalFormatting sqref="W40">
    <cfRule type="expression" priority="321" dxfId="172">
      <formula>AND(NOT(AW$3=""),(AW$3&lt;TODAY()))</formula>
    </cfRule>
  </conditionalFormatting>
  <conditionalFormatting sqref="W40">
    <cfRule type="expression" priority="322" dxfId="173">
      <formula>AND((AW$3-TODAY())&gt;=7,(AW$3-TODAY())&lt;14)</formula>
    </cfRule>
  </conditionalFormatting>
  <conditionalFormatting sqref="W40">
    <cfRule type="expression" priority="323" dxfId="174">
      <formula>AND((AW$3-TODAY())&gt;0,(AW$3-TODAY())&lt;=6)</formula>
    </cfRule>
  </conditionalFormatting>
  <conditionalFormatting sqref="Y35 Y30">
    <cfRule type="expression" priority="324" dxfId="172">
      <formula>AND(NOT(Y35=""),(Y35&lt;TODAY()))</formula>
    </cfRule>
  </conditionalFormatting>
  <conditionalFormatting sqref="Y35 Y30">
    <cfRule type="expression" priority="325" dxfId="173">
      <formula>AND((Y35-TODAY())&gt;=31,(Y35-TODAY())&lt;121)</formula>
    </cfRule>
  </conditionalFormatting>
  <conditionalFormatting sqref="Y35 Y30">
    <cfRule type="expression" priority="326" dxfId="174">
      <formula>AND((Y35-TODAY())&gt;0,(Y35-TODAY())&lt;=31)</formula>
    </cfRule>
  </conditionalFormatting>
  <conditionalFormatting sqref="AI99 AI72:AI79">
    <cfRule type="expression" priority="109" dxfId="178" stopIfTrue="1">
      <formula>AJ72=""</formula>
    </cfRule>
  </conditionalFormatting>
  <conditionalFormatting sqref="D10 D5">
    <cfRule type="expression" priority="106" dxfId="172">
      <formula>AND(NOT(D10=""),(D10&lt;TODAY()))</formula>
    </cfRule>
  </conditionalFormatting>
  <conditionalFormatting sqref="D10 D5">
    <cfRule type="expression" priority="107" dxfId="173">
      <formula>AND((D10-TODAY())&gt;=31,(D10-TODAY())&lt;121)</formula>
    </cfRule>
  </conditionalFormatting>
  <conditionalFormatting sqref="D10 D5">
    <cfRule type="expression" priority="108" dxfId="174">
      <formula>AND((D10-TODAY())&gt;0,(D10-TODAY())&lt;=31)</formula>
    </cfRule>
  </conditionalFormatting>
  <conditionalFormatting sqref="K5:K24">
    <cfRule type="expression" priority="99" dxfId="172">
      <formula>AND(NOT($G5=""),($G5&lt;TODAY()))</formula>
    </cfRule>
  </conditionalFormatting>
  <conditionalFormatting sqref="K5:K24">
    <cfRule type="expression" priority="100" dxfId="172">
      <formula>AND(NOT(AL$3=""),(AL$3&lt;TODAY()))</formula>
    </cfRule>
  </conditionalFormatting>
  <conditionalFormatting sqref="K5:K24">
    <cfRule type="expression" priority="101" dxfId="173">
      <formula>AND((AL$3-TODAY())&gt;=7,(AL$3-TODAY())&lt;14)</formula>
    </cfRule>
  </conditionalFormatting>
  <conditionalFormatting sqref="K5:K24">
    <cfRule type="expression" priority="102" dxfId="174">
      <formula>AND((AL$3-TODAY())&gt;0,(AL$3-TODAY())&lt;=6)</formula>
    </cfRule>
  </conditionalFormatting>
  <conditionalFormatting sqref="K5:K24">
    <cfRule type="expression" priority="103" dxfId="172">
      <formula>AND(NOT(K10=""),(K10&lt;TODAY()))</formula>
    </cfRule>
  </conditionalFormatting>
  <conditionalFormatting sqref="K5:K24">
    <cfRule type="expression" priority="104" dxfId="173">
      <formula>AND((K10-TODAY())&gt;=31,(K10-TODAY())&lt;121)</formula>
    </cfRule>
  </conditionalFormatting>
  <conditionalFormatting sqref="K5:K24">
    <cfRule type="expression" priority="105" dxfId="174">
      <formula>AND((K10-TODAY())&gt;0,(K10-TODAY())&lt;=31)</formula>
    </cfRule>
  </conditionalFormatting>
  <conditionalFormatting sqref="AJ100:AK100">
    <cfRule type="expression" priority="96" dxfId="179" stopIfTrue="1">
      <formula>CELL(#REF!,AJ100)="v"</formula>
    </cfRule>
    <cfRule type="expression" priority="97" dxfId="180" stopIfTrue="1">
      <formula>CELL(#REF!,AJ100)="b"</formula>
    </cfRule>
    <cfRule type="expression" priority="98" dxfId="181" stopIfTrue="1">
      <formula>CELL(#REF!,AJ100)="l"</formula>
    </cfRule>
  </conditionalFormatting>
  <conditionalFormatting sqref="D91:HK91">
    <cfRule type="expression" priority="12" dxfId="182" stopIfTrue="1">
      <formula>AND(YEAR(TODAY())=YEAR(D91),MONTH(TODAY())=MONTH(D91))</formula>
    </cfRule>
  </conditionalFormatting>
  <conditionalFormatting sqref="A93">
    <cfRule type="expression" priority="11" dxfId="183" stopIfTrue="1">
      <formula>YEAR(A93)=$B$14-1</formula>
    </cfRule>
  </conditionalFormatting>
  <conditionalFormatting sqref="HL91:IU91">
    <cfRule type="expression" priority="10" dxfId="182" stopIfTrue="1">
      <formula>AND(YEAR(TODAY())=YEAR(HL91),MONTH(TODAY())=MONTH(HL91))</formula>
    </cfRule>
  </conditionalFormatting>
  <conditionalFormatting sqref="B98:F98">
    <cfRule type="expression" priority="9" dxfId="182" stopIfTrue="1">
      <formula>AND(YEAR(TODAY())=YEAR(B98),MONTH(TODAY())=MONTH(B98))</formula>
    </cfRule>
  </conditionalFormatting>
  <conditionalFormatting sqref="Z81:AF90">
    <cfRule type="expression" priority="330" dxfId="176">
      <formula>AND(Z$4&gt;$AB101,Z$4&lt;$G81)</formula>
    </cfRule>
  </conditionalFormatting>
  <conditionalFormatting sqref="Z68:AF69">
    <cfRule type="expression" priority="333" dxfId="176">
      <formula>AND(Z$4&gt;$AB79,Z$4&lt;$G68)</formula>
    </cfRule>
  </conditionalFormatting>
  <conditionalFormatting sqref="AL52">
    <cfRule type="expression" priority="1" dxfId="2" stopIfTrue="1">
      <formula>CELL($L$1,AL52)="v"</formula>
    </cfRule>
    <cfRule type="expression" priority="1" dxfId="1" stopIfTrue="1">
      <formula>CELL($L$1,AL52)="l"</formula>
    </cfRule>
    <cfRule type="expression" priority="2" dxfId="0" stopIfTrue="1">
      <formula>CELL($L$1,AL52)="b"</formula>
    </cfRule>
  </conditionalFormatting>
  <dataValidations count="2">
    <dataValidation type="list" allowBlank="1" showInputMessage="1" showErrorMessage="1" sqref="B1">
      <formula1>$C$1:$C$2</formula1>
    </dataValidation>
    <dataValidation errorStyle="warning" type="list" allowBlank="1" showInputMessage="1" showErrorMessage="1" promptTitle="Enter the date" prompt="eg. 1999/12/24" errorTitle="Try again" error="Eligible date: between 1998/7/23 and 2200/1/1" imeMode="off" sqref="A91">
      <formula1>$A$3:$A$4</formula1>
    </dataValidation>
  </dataValidations>
  <hyperlinks>
    <hyperlink ref="A98" location="Sheet1!XDO2" display="Sheet1!XDO2"/>
    <hyperlink ref="AK55" r:id="rId1" display="Superbowl Sunday"/>
  </hyperlinks>
  <printOptions/>
  <pageMargins left="0.7" right="0.7" top="0.75" bottom="0.75" header="0" footer="0"/>
  <pageSetup horizontalDpi="600" verticalDpi="600" orientation="landscape" r:id="rId5"/>
  <headerFooter>
    <oddHeader>&amp;L&amp;A</oddHeader>
    <oddFooter>&amp;Lhttp://kenmzoka0.tripod.com/20020330ExcelFloatingWeeklyPlanner.htm&amp;C&amp;F&amp;R&amp;D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Matsuoka</dc:creator>
  <cp:keywords/>
  <dc:description/>
  <cp:lastModifiedBy>Ken Matsuoka</cp:lastModifiedBy>
  <dcterms:created xsi:type="dcterms:W3CDTF">2023-11-21T07:40:23Z</dcterms:created>
  <dcterms:modified xsi:type="dcterms:W3CDTF">2023-11-23T07:12:23Z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